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Аккредитационный мониторинг\АМ_2023\"/>
    </mc:Choice>
  </mc:AlternateContent>
  <bookViews>
    <workbookView xWindow="0" yWindow="0" windowWidth="24240" windowHeight="11730" tabRatio="742" activeTab="9"/>
  </bookViews>
  <sheets>
    <sheet name="АП1" sheetId="1" r:id="rId1"/>
    <sheet name="АП1.1" sheetId="10" r:id="rId2"/>
    <sheet name="АП2" sheetId="6" r:id="rId3"/>
    <sheet name="АП3" sheetId="3" r:id="rId4"/>
    <sheet name="АП4" sheetId="4" r:id="rId5"/>
    <sheet name="АП5" sheetId="7" r:id="rId6"/>
    <sheet name="АП6" sheetId="11" r:id="rId7"/>
    <sheet name="АП7" sheetId="12" r:id="rId8"/>
    <sheet name="АП8" sheetId="2" r:id="rId9"/>
    <sheet name="ОТЧЕТ" sheetId="13" r:id="rId10"/>
  </sheets>
  <definedNames>
    <definedName name="_xlnm._FilterDatabase" localSheetId="0" hidden="1">АП1!$A$3:$M$9</definedName>
    <definedName name="_xlnm._FilterDatabase" localSheetId="1" hidden="1">АП1.1!$A$3:$R$4</definedName>
    <definedName name="_xlnm._FilterDatabase" localSheetId="2" hidden="1">АП2!$A$3:$P$20</definedName>
    <definedName name="_xlnm._FilterDatabase" localSheetId="5" hidden="1">АП5!$A$3:$K$19</definedName>
    <definedName name="_xlnm._FilterDatabase" localSheetId="6" hidden="1">АП6!$A$3:$K$19</definedName>
    <definedName name="_xlnm._FilterDatabase" localSheetId="7" hidden="1">АП7!$A$3:$L$20</definedName>
    <definedName name="_xlnm._FilterDatabase" localSheetId="8" hidden="1">АП8!$A$3:$M$16</definedName>
    <definedName name="_xlnm._FilterDatabase" localSheetId="9" hidden="1">ОТЧЕТ!$B$3:$Q$19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1" l="1"/>
  <c r="L14" i="1" l="1"/>
  <c r="L15" i="1"/>
  <c r="K13" i="1"/>
  <c r="L13" i="1" s="1"/>
  <c r="K14" i="1"/>
  <c r="K15" i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L4" i="1"/>
  <c r="K4" i="1"/>
  <c r="P4" i="10" l="1"/>
  <c r="O6" i="13" l="1"/>
  <c r="Q6" i="13" s="1"/>
  <c r="O7" i="13"/>
  <c r="Q7" i="13" s="1"/>
  <c r="O8" i="13"/>
  <c r="Q8" i="13" s="1"/>
  <c r="O9" i="13"/>
  <c r="Q9" i="13" s="1"/>
  <c r="O10" i="13"/>
  <c r="Q10" i="13" s="1"/>
  <c r="O11" i="13"/>
  <c r="Q11" i="13" s="1"/>
  <c r="O12" i="13"/>
  <c r="Q12" i="13" s="1"/>
  <c r="O13" i="13"/>
  <c r="Q13" i="13" s="1"/>
  <c r="O14" i="13"/>
  <c r="Q14" i="13" s="1"/>
  <c r="O15" i="13"/>
  <c r="Q15" i="13" s="1"/>
  <c r="O16" i="13"/>
  <c r="Q16" i="13" s="1"/>
  <c r="O17" i="13"/>
  <c r="Q17" i="13" s="1"/>
  <c r="O18" i="13"/>
  <c r="Q18" i="13" s="1"/>
  <c r="O19" i="13"/>
  <c r="Q19" i="13" s="1"/>
  <c r="K5" i="2"/>
  <c r="L5" i="2" s="1"/>
  <c r="K6" i="2"/>
  <c r="L6" i="2" s="1"/>
  <c r="K7" i="2"/>
  <c r="L7" i="2" s="1"/>
  <c r="K8" i="2"/>
  <c r="L8" i="2" s="1"/>
  <c r="K9" i="2"/>
  <c r="L9" i="2" s="1"/>
  <c r="K10" i="2"/>
  <c r="L10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J7" i="12"/>
  <c r="K7" i="12" s="1"/>
  <c r="J8" i="12"/>
  <c r="K8" i="12" s="1"/>
  <c r="J9" i="12"/>
  <c r="K9" i="12" s="1"/>
  <c r="J10" i="12"/>
  <c r="K10" i="12" s="1"/>
  <c r="J11" i="12"/>
  <c r="K11" i="12" s="1"/>
  <c r="J12" i="12"/>
  <c r="K12" i="12" s="1"/>
  <c r="J13" i="12"/>
  <c r="K13" i="12" s="1"/>
  <c r="J14" i="12"/>
  <c r="K14" i="12" s="1"/>
  <c r="J15" i="12"/>
  <c r="K15" i="12" s="1"/>
  <c r="J16" i="12"/>
  <c r="K16" i="12" s="1"/>
  <c r="J17" i="12"/>
  <c r="K17" i="12" s="1"/>
  <c r="J18" i="12"/>
  <c r="K18" i="12" s="1"/>
  <c r="J19" i="12"/>
  <c r="K19" i="12" s="1"/>
  <c r="J20" i="12"/>
  <c r="K20" i="12" s="1"/>
  <c r="I6" i="11"/>
  <c r="J6" i="11" s="1"/>
  <c r="I7" i="11"/>
  <c r="J7" i="11" s="1"/>
  <c r="I8" i="11"/>
  <c r="J8" i="11" s="1"/>
  <c r="I9" i="11"/>
  <c r="J9" i="11" s="1"/>
  <c r="I10" i="11"/>
  <c r="J10" i="11" s="1"/>
  <c r="I11" i="11"/>
  <c r="I12" i="11"/>
  <c r="J12" i="11" s="1"/>
  <c r="I13" i="11"/>
  <c r="J13" i="11" s="1"/>
  <c r="I14" i="11"/>
  <c r="J14" i="11" s="1"/>
  <c r="I15" i="11"/>
  <c r="J15" i="11" s="1"/>
  <c r="I16" i="11"/>
  <c r="J16" i="11" s="1"/>
  <c r="I17" i="11"/>
  <c r="J17" i="11" s="1"/>
  <c r="I18" i="11"/>
  <c r="J18" i="11" s="1"/>
  <c r="I19" i="11"/>
  <c r="J19" i="11" s="1"/>
  <c r="I6" i="7"/>
  <c r="J6" i="7" s="1"/>
  <c r="I7" i="7"/>
  <c r="J7" i="7" s="1"/>
  <c r="I8" i="7"/>
  <c r="J8" i="7" s="1"/>
  <c r="I9" i="7"/>
  <c r="J9" i="7" s="1"/>
  <c r="I10" i="7"/>
  <c r="J10" i="7" s="1"/>
  <c r="I11" i="7"/>
  <c r="J11" i="7" s="1"/>
  <c r="I12" i="7"/>
  <c r="J12" i="7" s="1"/>
  <c r="I13" i="7"/>
  <c r="J13" i="7" s="1"/>
  <c r="I14" i="7"/>
  <c r="J14" i="7" s="1"/>
  <c r="I15" i="7"/>
  <c r="J15" i="7" s="1"/>
  <c r="I16" i="7"/>
  <c r="J16" i="7" s="1"/>
  <c r="I17" i="7"/>
  <c r="J17" i="7" s="1"/>
  <c r="I18" i="7"/>
  <c r="J18" i="7" s="1"/>
  <c r="I19" i="7"/>
  <c r="J19" i="7" s="1"/>
  <c r="I11" i="4"/>
  <c r="I15" i="4"/>
  <c r="H6" i="4"/>
  <c r="I6" i="4" s="1"/>
  <c r="H7" i="4"/>
  <c r="I7" i="4" s="1"/>
  <c r="H8" i="4"/>
  <c r="I8" i="4" s="1"/>
  <c r="H9" i="4"/>
  <c r="I9" i="4" s="1"/>
  <c r="H10" i="4"/>
  <c r="I10" i="4" s="1"/>
  <c r="H11" i="4"/>
  <c r="H12" i="4"/>
  <c r="I12" i="4" s="1"/>
  <c r="H13" i="4"/>
  <c r="I13" i="4" s="1"/>
  <c r="H14" i="4"/>
  <c r="I14" i="4" s="1"/>
  <c r="H15" i="4"/>
  <c r="H16" i="4"/>
  <c r="I16" i="4" s="1"/>
  <c r="H17" i="4"/>
  <c r="I17" i="4" s="1"/>
  <c r="H18" i="4"/>
  <c r="I18" i="4" s="1"/>
  <c r="H19" i="4"/>
  <c r="I19" i="4" s="1"/>
  <c r="J6" i="3"/>
  <c r="K6" i="3" s="1"/>
  <c r="J7" i="3"/>
  <c r="K7" i="3" s="1"/>
  <c r="J8" i="3"/>
  <c r="K8" i="3" s="1"/>
  <c r="J9" i="3"/>
  <c r="K9" i="3" s="1"/>
  <c r="J10" i="3"/>
  <c r="K10" i="3" s="1"/>
  <c r="J11" i="3"/>
  <c r="K11" i="3" s="1"/>
  <c r="J12" i="3"/>
  <c r="K12" i="3" s="1"/>
  <c r="J13" i="3"/>
  <c r="K13" i="3" s="1"/>
  <c r="J14" i="3"/>
  <c r="K14" i="3" s="1"/>
  <c r="J15" i="3"/>
  <c r="K15" i="3" s="1"/>
  <c r="J16" i="3"/>
  <c r="K16" i="3" s="1"/>
  <c r="J17" i="3"/>
  <c r="K17" i="3" s="1"/>
  <c r="J18" i="3"/>
  <c r="K18" i="3" s="1"/>
  <c r="J19" i="3"/>
  <c r="K19" i="3" s="1"/>
  <c r="N7" i="6"/>
  <c r="O7" i="6" s="1"/>
  <c r="N8" i="6"/>
  <c r="O8" i="6" s="1"/>
  <c r="N9" i="6"/>
  <c r="O9" i="6" s="1"/>
  <c r="N10" i="6"/>
  <c r="O10" i="6" s="1"/>
  <c r="N11" i="6"/>
  <c r="O11" i="6" s="1"/>
  <c r="N12" i="6"/>
  <c r="O12" i="6" s="1"/>
  <c r="N13" i="6"/>
  <c r="O13" i="6" s="1"/>
  <c r="N14" i="6"/>
  <c r="O14" i="6" s="1"/>
  <c r="N15" i="6"/>
  <c r="O15" i="6" s="1"/>
  <c r="N16" i="6"/>
  <c r="O16" i="6" s="1"/>
  <c r="N17" i="6"/>
  <c r="O17" i="6" s="1"/>
  <c r="N18" i="6"/>
  <c r="O18" i="6" s="1"/>
  <c r="N19" i="6"/>
  <c r="O19" i="6" s="1"/>
  <c r="N20" i="6"/>
  <c r="O20" i="6" s="1"/>
  <c r="O4" i="13" l="1"/>
  <c r="Q4" i="13" s="1"/>
  <c r="O5" i="13"/>
  <c r="Q5" i="13" s="1"/>
  <c r="K4" i="2" l="1"/>
  <c r="L4" i="2" s="1"/>
  <c r="J6" i="12"/>
  <c r="K6" i="12" s="1"/>
  <c r="J5" i="12"/>
  <c r="K5" i="12" s="1"/>
  <c r="I5" i="11"/>
  <c r="J5" i="11" s="1"/>
  <c r="I4" i="11"/>
  <c r="J4" i="11" s="1"/>
  <c r="I5" i="7"/>
  <c r="J5" i="7" s="1"/>
  <c r="I4" i="7"/>
  <c r="J4" i="7" s="1"/>
  <c r="H5" i="4"/>
  <c r="I5" i="4" s="1"/>
  <c r="H4" i="4"/>
  <c r="I4" i="4" s="1"/>
  <c r="J5" i="3"/>
  <c r="K5" i="3" s="1"/>
  <c r="J4" i="3"/>
  <c r="K4" i="3" s="1"/>
  <c r="N6" i="6"/>
  <c r="O6" i="6" s="1"/>
  <c r="N5" i="6"/>
  <c r="O5" i="6" s="1"/>
  <c r="Q4" i="10"/>
</calcChain>
</file>

<file path=xl/sharedStrings.xml><?xml version="1.0" encoding="utf-8"?>
<sst xmlns="http://schemas.openxmlformats.org/spreadsheetml/2006/main" count="845" uniqueCount="106">
  <si>
    <t>Количество учебных предметов ЕГЭ, учитываемых при вступительных испытаниях</t>
  </si>
  <si>
    <t>Направление</t>
  </si>
  <si>
    <t>Направленность (профиль)</t>
  </si>
  <si>
    <t>Отчетный период: 2021 год выпуска</t>
  </si>
  <si>
    <t>Показатель АП3
Доля обучающихся, успешно завершивших обучение по образовательной программе высшего образования, от общей численности обучающихся, поступивших на обучение по соответствующей образовательной программе высшего образования</t>
  </si>
  <si>
    <t>Показатель АП2
Наличие электронной информационно-образовательной среды</t>
  </si>
  <si>
    <t>Показатель АП7
Наличие внутренней системы оценки качества образования</t>
  </si>
  <si>
    <t>Форма обучения</t>
  </si>
  <si>
    <t>Отчетный период: 2022 год набора</t>
  </si>
  <si>
    <t>Суммарное значение баллов ЕГЭ обучающихся, зачисленных за счет средств соответствующих бюджетов бюджетной системы Российской Федерации</t>
  </si>
  <si>
    <t>Суммарное значение баллов ЕГЭ обучающихся, зачисленных с оплатой стоимости затрат на обучение физическими и юридическими лицами</t>
  </si>
  <si>
    <t>Численность обучающихся, зачисленных на обучение за счет средств соответствующих бюджетов бюджетной системы Российской Федерации</t>
  </si>
  <si>
    <t>Численность обучающихся, зачисленных с оплатой стоимости затрат на обучение физическими и юридическими лицами</t>
  </si>
  <si>
    <t>Значение показателя</t>
  </si>
  <si>
    <t>Количество баллов</t>
  </si>
  <si>
    <t>Показатель АП1
Средний балл единого государственного экзамена (далее - ЕГЭ) обучающихся, принятых по его результатам на обучение по программам бакалавриата и специалитета (не применяется для основных профессиональных образовательных программ высшего образования - программ магистратуры, ординатуры, ассистентуры-стажировки)</t>
  </si>
  <si>
    <t>Показатель АП1.1
Средний балл вступительных испытаний (ЕГЭ и дополнительные вступительные испытания (далее - ДВИ) обучающихся, принятых по их результатам на обучение по программам бакалавриата и специалитета (применяется только для тех образовательных программ высшего образования, правилами приема на которые предусмотрены ДВИ)</t>
  </si>
  <si>
    <t>Суммарное значение баллов ДВИ обучающихся, зачисленных на обучение за счет средств соответствующих бюджетов бюджетной системы Российской Федерации</t>
  </si>
  <si>
    <t>Суммарное значение баллов ДВИ обучающихся, зачисленных с оплатой стоимости обучения физическими и юридическими лицами</t>
  </si>
  <si>
    <t>Доступ к сети "Интернет"</t>
  </si>
  <si>
    <t>Локальный нормативный акт об электронной информационно-образовательной среде</t>
  </si>
  <si>
    <t>Отчетный период: 2023 год</t>
  </si>
  <si>
    <t>Наличие доступа к электронной библиотечной системе</t>
  </si>
  <si>
    <t>Наличие доступа к электронным образовательным ресурсам и/ или профессиональным базам данных (подборкам информационных ресурсов по тематикам) в соответствии с содержанием реализуемой образовательной программы высшего образования</t>
  </si>
  <si>
    <t>Наличие возможности формирования электронного портфолио обучающихся, в том числе его работ и оценок за эти работы</t>
  </si>
  <si>
    <t>Наличие возможности взаимодействия педагогических работников с обучающимися (личные кабинеты обучающихся и преподавателей) в электронной информационно-образовательной среде</t>
  </si>
  <si>
    <t>Доступ к электронному расписанию (под электронным расписанием понимается сервис, с помощью которого каждый студент может узнать свое актуальное расписание занятий и сессии)</t>
  </si>
  <si>
    <t>Наличие доступа к учебным планам, рабочим программам дисциплин (модулей), программ практик, электронным учебным изданиям и электронным образовательным ресурсам, указанным в рабочих программах дисциплин (модулей), программах практик по образовательной программе</t>
  </si>
  <si>
    <t>"Имеется" - значение 1; "Не имеется" - значение 0</t>
  </si>
  <si>
    <t>Общая численность обучающихся, поступивших на обучение по образовательной программе высшего образования</t>
  </si>
  <si>
    <t>Численность обучающихся, ушедших в академический отпуск, обучающихся, переведенных на другую образовательную программу в период нормативного срока освоения образовательной программы высшего образования</t>
  </si>
  <si>
    <t>Показатель АП4
Доля обучающихся по договорам о целевом обучении, успешно завершивших обучение по образовательной программе высшего образования, в общей численности обучающихся по договорам о целевом обучении по соответствующей образовательной программе высшего образования</t>
  </si>
  <si>
    <t>Численность обучающихся, успешно завершивших обучение по договорам о целевом обучении по образовательной программе высшего образования</t>
  </si>
  <si>
    <t>Общая численность обучающихся, заключивших договор о целевом обучении по образовательной программе высшего образования в течение всего периода обучения на образовательной программе высшего образования</t>
  </si>
  <si>
    <t>Показатель АП5
Доля научно-педагогических работников, имеющих ученую степень и (или) ученое звание (в том числе богословские ученые степени и звания), и (или) лиц, приравненных к ним, в общем числе работников, реализующих образовательную программу высшего образования</t>
  </si>
  <si>
    <t>Количество ставок, занимаемых научно-педагогическими работниками с ученой степенью и (или) ученым званием (в том числе богословскими учеными степенями и званиями) и лицами, приравненными к ним, участвующими в реализации образовательной программы высшего образования, в том числе внешние совместители, а также количество ставок, эквивалентное нагрузке, осуществляемой лицами, работающими по договорам гражданско-правового характера</t>
  </si>
  <si>
    <t>Общее количество ставок, занимаемых научно-педагогическими работниками, участвующими в реализации образовательной программы высшего образования</t>
  </si>
  <si>
    <t>Требование ФГОС ВО, в соответствии с которым реализуется данная ОП (в процентах)</t>
  </si>
  <si>
    <t>Показатель АП6
Доля работников из числа руководителей и (или) работников организаций, деятельность которых связана с направленностью (профилем) реализуемой образовательной программы (имеющих стаж работы в данной профессиональной области), в общем числе лиц, реализующих образовательную программу высшего образования</t>
  </si>
  <si>
    <t>Количество ставок, занимаемых работниками из числа руководителей и (или) работников организаций, деятельность которых связана с направленностью (профилем) реализуемой образовательной программы (имеющих стаж работы в данной профессиональной области), участвующими в реализации образовательной программы высшего образования, в том числе внешние совместители, а также количество ставок, эквивалентное нагрузке, осуществляемой лицами, работающими по договорам гражданско-правового характера</t>
  </si>
  <si>
    <t>Отчетный период: 2022 год</t>
  </si>
  <si>
    <t>Локальный нормативный акт о внутренней системе оценки качества образования</t>
  </si>
  <si>
    <t>Информация о результатах опросов обучающихся образовательной организации высшего образования об удовлетворенности условиями, содержанием, организацией и качеством образовательного процесса в целом и отдельных дисциплин (модулей) и практик</t>
  </si>
  <si>
    <t>Информация о результатах опросов педагогических и научных работников образовательной организации высшего образования об удовлетворенности условиями и организацией образовательной деятельности в рамках реализации образовательной программы высшего образования</t>
  </si>
  <si>
    <t>Информация о результатах опросов работодателей и (или) их объединений, иных юридических и (или) физических лиц об удовлетворенности качеством образования</t>
  </si>
  <si>
    <t>Показатель АП8
Доля выпускников, трудоустроившихся в течение календарного года, следующего за годом выпуска, в общей численности выпускников образовательной организации, обучавшихся по образовательным программам высшего образования (не применяется для образовательных программ высшего образования - программ магистратуры, ординатуры, ассистентуры-стажировки)</t>
  </si>
  <si>
    <t>Численность выпускников организаций высшего образования, завершивших обучение по образовательной программе высшего образования, которые осуществляли трудовую деятельность по трудовому договору, договору гражданско-правового характера, в течение календарного года, соответствующего году выпуска и (или) календарного года, следующего за годом выпуска</t>
  </si>
  <si>
    <t>Численность выпускников организаций высшего образования, завершивших обучение по образовательной программе высшего образования, являвшихся действующими предпринимателями в течение календарного года, соответствующего году выпуска, и (или) календарного года, соответствующего за годом выпуска</t>
  </si>
  <si>
    <t>Численность выпускников организаций высшего образования, завершивших обучение по образовательной программе высшего образования, являвшихся самозанятыми в течение календарного года, соответствующего году выпуска, и (или) календарного года, соответствующего за годом выпуска (применявшими специальный налоговый режим "Налог на профессиональный доход")</t>
  </si>
  <si>
    <t>Численность выпускников организаций высшего образования, завершивших обучение по образовательной программе высшего образования в году, соответствующему отчетному году выпуска, продолживших обучение в организациях, осуществляющих образовательную деятельность, в календарном году, соответствующему году выпуска, и (или) календарному году, следующем за годом выпуска</t>
  </si>
  <si>
    <t>АП1</t>
  </si>
  <si>
    <t>АП1.1</t>
  </si>
  <si>
    <t>АП2</t>
  </si>
  <si>
    <t>АП3</t>
  </si>
  <si>
    <t>АП4</t>
  </si>
  <si>
    <t>АП5</t>
  </si>
  <si>
    <t>АП6</t>
  </si>
  <si>
    <t>АП7</t>
  </si>
  <si>
    <t>АП8</t>
  </si>
  <si>
    <t>Сумма баллов по ОПОП</t>
  </si>
  <si>
    <t>Достижение порогового значения итогового балла</t>
  </si>
  <si>
    <t>Уровень образования</t>
  </si>
  <si>
    <t>ОТЧЕТ
Данные аккредитационного мониторинга
2023 года</t>
  </si>
  <si>
    <t>Факультет/ Институт/ Филиал</t>
  </si>
  <si>
    <t>Численность обучающихся, успешно завершивших обучение по образовательной программе высшего образования</t>
  </si>
  <si>
    <t>Общая численность обучающихся, вышедших из академического отпуска, а также обучающихся, зачисленных на образовательную программу высшего образования внутри организации высшего образования и (или) других организаций высшего образования в период нормативного срока освоения образовательной программы высшего образования</t>
  </si>
  <si>
    <t>Общая численность выпускников организаций высшего образования, завершивших обучение по образовательной программе высшего образования в году, соответствующему отчетному году выпуска, учтенных в аккредитационном мониторинге</t>
  </si>
  <si>
    <t>Пороговое значение</t>
  </si>
  <si>
    <t>Примечание</t>
  </si>
  <si>
    <t>Волховский филиал</t>
  </si>
  <si>
    <t>Выборгский филиал</t>
  </si>
  <si>
    <t>Магистратура</t>
  </si>
  <si>
    <t>Бакалавриат</t>
  </si>
  <si>
    <t>44.03.01 Педагогическое образование</t>
  </si>
  <si>
    <t>44.03.02 Психолого-педагогическое образование</t>
  </si>
  <si>
    <t>44.04.02 Психолого-педагогическое образование</t>
  </si>
  <si>
    <t>44.04.03 Специальное (дефектологическое) образование</t>
  </si>
  <si>
    <t>53.04.01 Музыкально-инструментальное искусство</t>
  </si>
  <si>
    <t>01.03.02 Прикладная математика и информатика</t>
  </si>
  <si>
    <t>Биологическое образование</t>
  </si>
  <si>
    <t>Образование в области иностранного языка</t>
  </si>
  <si>
    <t>Экономическое образование</t>
  </si>
  <si>
    <t>Дошкольное образование</t>
  </si>
  <si>
    <t>Историческое образование</t>
  </si>
  <si>
    <t>Филологическое образование</t>
  </si>
  <si>
    <t>Географическое образование</t>
  </si>
  <si>
    <t>Детская практическая психология</t>
  </si>
  <si>
    <t>Логопедическая работа с лицами с нарушениями речи</t>
  </si>
  <si>
    <t>Фортепиано</t>
  </si>
  <si>
    <t>Прикладная математика и информатика</t>
  </si>
  <si>
    <t>Математическое образование</t>
  </si>
  <si>
    <t>Химическое образование</t>
  </si>
  <si>
    <t>Количество ДВИ</t>
  </si>
  <si>
    <t>Адаптивный спорт</t>
  </si>
  <si>
    <t>Очная</t>
  </si>
  <si>
    <t>Факультет математики</t>
  </si>
  <si>
    <t>Факультет географии</t>
  </si>
  <si>
    <t>Институт истории и социальных наук</t>
  </si>
  <si>
    <t>Факультет химии</t>
  </si>
  <si>
    <t>Факультет биологии</t>
  </si>
  <si>
    <t>Заочная</t>
  </si>
  <si>
    <t>Институт физической культуры и спорта</t>
  </si>
  <si>
    <t>Институт детства</t>
  </si>
  <si>
    <t>Институт дефектологического образования и реабилитации</t>
  </si>
  <si>
    <t>Институт музыки, театра и хореографии</t>
  </si>
  <si>
    <t>49.03.02 Физическая культура для лиц с отклонениями в состоянии здоровья (адаптивная физическая культура)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</si>
</sst>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9" fontId="1" fillId="4" borderId="1" xfId="0" applyNumberFormat="1" applyFont="1" applyFill="1" applyBorder="1" applyAlignment="1">
      <alignment horizontal="center" vertical="center"/>
    </xf>
    <xf numFmtId="9" fontId="1" fillId="5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="60" zoomScaleNormal="60" workbookViewId="0">
      <pane ySplit="3" topLeftCell="A4" activePane="bottomLeft" state="frozen"/>
      <selection pane="bottomLeft" sqref="A1:M15"/>
    </sheetView>
  </sheetViews>
  <sheetFormatPr defaultRowHeight="15.75" x14ac:dyDescent="0.25"/>
  <cols>
    <col min="1" max="1" width="37.7109375" style="17" bestFit="1" customWidth="1"/>
    <col min="2" max="2" width="15.85546875" style="17" customWidth="1"/>
    <col min="3" max="3" width="22.28515625" style="1" customWidth="1"/>
    <col min="4" max="4" width="32.7109375" style="1" customWidth="1"/>
    <col min="5" max="5" width="14.85546875" style="1" customWidth="1"/>
    <col min="6" max="10" width="21.28515625" style="1" customWidth="1"/>
    <col min="11" max="12" width="9.140625" style="1"/>
    <col min="13" max="13" width="15.7109375" style="1" customWidth="1"/>
    <col min="14" max="16384" width="9.140625" style="1"/>
  </cols>
  <sheetData>
    <row r="1" spans="1:13" ht="63" customHeight="1" x14ac:dyDescent="0.25">
      <c r="A1" s="29" t="s">
        <v>63</v>
      </c>
      <c r="B1" s="29" t="s">
        <v>61</v>
      </c>
      <c r="C1" s="28" t="s">
        <v>1</v>
      </c>
      <c r="D1" s="29" t="s">
        <v>2</v>
      </c>
      <c r="E1" s="29" t="s">
        <v>7</v>
      </c>
      <c r="F1" s="30" t="s">
        <v>15</v>
      </c>
      <c r="G1" s="30"/>
      <c r="H1" s="30"/>
      <c r="I1" s="30"/>
      <c r="J1" s="30"/>
      <c r="K1" s="30"/>
      <c r="L1" s="30"/>
      <c r="M1" s="28" t="s">
        <v>68</v>
      </c>
    </row>
    <row r="2" spans="1:13" x14ac:dyDescent="0.25">
      <c r="A2" s="29"/>
      <c r="B2" s="29"/>
      <c r="C2" s="28"/>
      <c r="D2" s="29"/>
      <c r="E2" s="29"/>
      <c r="F2" s="31" t="s">
        <v>8</v>
      </c>
      <c r="G2" s="31"/>
      <c r="H2" s="31"/>
      <c r="I2" s="31"/>
      <c r="J2" s="31"/>
      <c r="K2" s="31"/>
      <c r="L2" s="31"/>
      <c r="M2" s="28"/>
    </row>
    <row r="3" spans="1:13" ht="173.25" x14ac:dyDescent="0.25">
      <c r="A3" s="29"/>
      <c r="B3" s="29"/>
      <c r="C3" s="28"/>
      <c r="D3" s="29"/>
      <c r="E3" s="29"/>
      <c r="F3" s="5" t="s">
        <v>9</v>
      </c>
      <c r="G3" s="5" t="s">
        <v>10</v>
      </c>
      <c r="H3" s="5" t="s">
        <v>11</v>
      </c>
      <c r="I3" s="5" t="s">
        <v>12</v>
      </c>
      <c r="J3" s="5" t="s">
        <v>0</v>
      </c>
      <c r="K3" s="4" t="s">
        <v>13</v>
      </c>
      <c r="L3" s="11" t="s">
        <v>14</v>
      </c>
      <c r="M3" s="28"/>
    </row>
    <row r="4" spans="1:13" ht="45" x14ac:dyDescent="0.25">
      <c r="A4" s="21" t="s">
        <v>95</v>
      </c>
      <c r="B4" s="26" t="s">
        <v>72</v>
      </c>
      <c r="C4" s="22" t="s">
        <v>78</v>
      </c>
      <c r="D4" s="21" t="s">
        <v>89</v>
      </c>
      <c r="E4" s="24" t="s">
        <v>94</v>
      </c>
      <c r="F4" s="9">
        <v>2592</v>
      </c>
      <c r="G4" s="9">
        <v>1466</v>
      </c>
      <c r="H4" s="9">
        <v>11</v>
      </c>
      <c r="I4" s="9">
        <v>8</v>
      </c>
      <c r="J4" s="9">
        <v>3</v>
      </c>
      <c r="K4" s="10">
        <f>(SUM(F4,G4))/((SUM(H4,I4))*J4)</f>
        <v>71.192982456140356</v>
      </c>
      <c r="L4" s="10" t="str">
        <f>IF(K4&gt;=66,"10",
IF(K4&gt;=60,"5",
IF(K4&lt;60,"0")))</f>
        <v>10</v>
      </c>
      <c r="M4" s="18"/>
    </row>
    <row r="5" spans="1:13" ht="45" x14ac:dyDescent="0.25">
      <c r="A5" s="21" t="s">
        <v>96</v>
      </c>
      <c r="B5" s="26" t="s">
        <v>72</v>
      </c>
      <c r="C5" s="22" t="s">
        <v>73</v>
      </c>
      <c r="D5" s="21" t="s">
        <v>85</v>
      </c>
      <c r="E5" s="24" t="s">
        <v>94</v>
      </c>
      <c r="F5" s="9">
        <v>3701</v>
      </c>
      <c r="G5" s="9">
        <v>1757</v>
      </c>
      <c r="H5" s="9">
        <v>15</v>
      </c>
      <c r="I5" s="9">
        <v>10</v>
      </c>
      <c r="J5" s="9">
        <v>3</v>
      </c>
      <c r="K5" s="10">
        <f t="shared" ref="K5:K15" si="0">(SUM(F5,G5))/((SUM(H5,I5))*J5)</f>
        <v>72.773333333333326</v>
      </c>
      <c r="L5" s="10" t="str">
        <f t="shared" ref="L5:L15" si="1">IF(K5&gt;=66,"10",
IF(K5&gt;=60,"5",
IF(K5&lt;60,"0")))</f>
        <v>10</v>
      </c>
      <c r="M5" s="18"/>
    </row>
    <row r="6" spans="1:13" ht="45" x14ac:dyDescent="0.25">
      <c r="A6" s="21" t="s">
        <v>97</v>
      </c>
      <c r="B6" s="26" t="s">
        <v>72</v>
      </c>
      <c r="C6" s="22" t="s">
        <v>73</v>
      </c>
      <c r="D6" s="21" t="s">
        <v>83</v>
      </c>
      <c r="E6" s="24" t="s">
        <v>94</v>
      </c>
      <c r="F6" s="9">
        <v>3516</v>
      </c>
      <c r="G6" s="9">
        <v>13406</v>
      </c>
      <c r="H6" s="9">
        <v>13</v>
      </c>
      <c r="I6" s="9">
        <v>65</v>
      </c>
      <c r="J6" s="9">
        <v>3</v>
      </c>
      <c r="K6" s="10">
        <f t="shared" si="0"/>
        <v>72.316239316239319</v>
      </c>
      <c r="L6" s="10" t="str">
        <f t="shared" si="1"/>
        <v>10</v>
      </c>
      <c r="M6" s="18"/>
    </row>
    <row r="7" spans="1:13" ht="45" x14ac:dyDescent="0.25">
      <c r="A7" s="21" t="s">
        <v>98</v>
      </c>
      <c r="B7" s="26" t="s">
        <v>72</v>
      </c>
      <c r="C7" s="22" t="s">
        <v>73</v>
      </c>
      <c r="D7" s="21" t="s">
        <v>91</v>
      </c>
      <c r="E7" s="24" t="s">
        <v>94</v>
      </c>
      <c r="F7" s="9">
        <v>4952</v>
      </c>
      <c r="G7" s="9">
        <v>0</v>
      </c>
      <c r="H7" s="9">
        <v>22</v>
      </c>
      <c r="I7" s="9">
        <v>0</v>
      </c>
      <c r="J7" s="9">
        <v>3</v>
      </c>
      <c r="K7" s="10">
        <f t="shared" si="0"/>
        <v>75.030303030303031</v>
      </c>
      <c r="L7" s="10" t="str">
        <f t="shared" si="1"/>
        <v>10</v>
      </c>
      <c r="M7" s="18"/>
    </row>
    <row r="8" spans="1:13" ht="45" x14ac:dyDescent="0.25">
      <c r="A8" s="21" t="s">
        <v>95</v>
      </c>
      <c r="B8" s="26" t="s">
        <v>72</v>
      </c>
      <c r="C8" s="22" t="s">
        <v>73</v>
      </c>
      <c r="D8" s="21" t="s">
        <v>90</v>
      </c>
      <c r="E8" s="24" t="s">
        <v>94</v>
      </c>
      <c r="F8" s="9">
        <v>10710</v>
      </c>
      <c r="G8" s="9">
        <v>5665</v>
      </c>
      <c r="H8" s="9">
        <v>43</v>
      </c>
      <c r="I8" s="9">
        <v>28</v>
      </c>
      <c r="J8" s="9">
        <v>3</v>
      </c>
      <c r="K8" s="10">
        <f t="shared" si="0"/>
        <v>76.877934272300465</v>
      </c>
      <c r="L8" s="10" t="str">
        <f t="shared" si="1"/>
        <v>10</v>
      </c>
      <c r="M8" s="18"/>
    </row>
    <row r="9" spans="1:13" ht="45" x14ac:dyDescent="0.25">
      <c r="A9" s="21" t="s">
        <v>99</v>
      </c>
      <c r="B9" s="26" t="s">
        <v>72</v>
      </c>
      <c r="C9" s="22" t="s">
        <v>73</v>
      </c>
      <c r="D9" s="21" t="s">
        <v>79</v>
      </c>
      <c r="E9" s="24" t="s">
        <v>94</v>
      </c>
      <c r="F9" s="9">
        <v>2665</v>
      </c>
      <c r="G9" s="9">
        <v>1593</v>
      </c>
      <c r="H9" s="9">
        <v>12</v>
      </c>
      <c r="I9" s="9">
        <v>9</v>
      </c>
      <c r="J9" s="9">
        <v>3</v>
      </c>
      <c r="K9" s="10">
        <f t="shared" si="0"/>
        <v>67.587301587301582</v>
      </c>
      <c r="L9" s="10" t="str">
        <f t="shared" si="1"/>
        <v>10</v>
      </c>
      <c r="M9" s="18"/>
    </row>
    <row r="10" spans="1:13" ht="45" x14ac:dyDescent="0.25">
      <c r="A10" s="21" t="s">
        <v>69</v>
      </c>
      <c r="B10" s="26" t="s">
        <v>72</v>
      </c>
      <c r="C10" s="22" t="s">
        <v>73</v>
      </c>
      <c r="D10" s="21" t="s">
        <v>80</v>
      </c>
      <c r="E10" s="24" t="s">
        <v>94</v>
      </c>
      <c r="F10" s="9">
        <v>6281</v>
      </c>
      <c r="G10" s="9">
        <v>0</v>
      </c>
      <c r="H10" s="9">
        <v>27</v>
      </c>
      <c r="I10" s="9">
        <v>0</v>
      </c>
      <c r="J10" s="9">
        <v>3</v>
      </c>
      <c r="K10" s="10">
        <f t="shared" si="0"/>
        <v>77.543209876543216</v>
      </c>
      <c r="L10" s="10" t="str">
        <f t="shared" si="1"/>
        <v>10</v>
      </c>
      <c r="M10" s="18"/>
    </row>
    <row r="11" spans="1:13" ht="45" x14ac:dyDescent="0.25">
      <c r="A11" s="21" t="s">
        <v>69</v>
      </c>
      <c r="B11" s="26" t="s">
        <v>72</v>
      </c>
      <c r="C11" s="22" t="s">
        <v>73</v>
      </c>
      <c r="D11" s="21" t="s">
        <v>81</v>
      </c>
      <c r="E11" s="24" t="s">
        <v>100</v>
      </c>
      <c r="F11" s="9">
        <v>228</v>
      </c>
      <c r="G11" s="9">
        <v>0</v>
      </c>
      <c r="H11" s="9">
        <v>1</v>
      </c>
      <c r="I11" s="9">
        <v>0</v>
      </c>
      <c r="J11" s="9">
        <v>3</v>
      </c>
      <c r="K11" s="10">
        <f t="shared" si="0"/>
        <v>76</v>
      </c>
      <c r="L11" s="10" t="str">
        <f t="shared" si="1"/>
        <v>10</v>
      </c>
      <c r="M11" s="18"/>
    </row>
    <row r="12" spans="1:13" ht="45" x14ac:dyDescent="0.25">
      <c r="A12" s="21" t="s">
        <v>69</v>
      </c>
      <c r="B12" s="26" t="s">
        <v>72</v>
      </c>
      <c r="C12" s="22" t="s">
        <v>74</v>
      </c>
      <c r="D12" s="21" t="s">
        <v>82</v>
      </c>
      <c r="E12" s="24" t="s">
        <v>100</v>
      </c>
      <c r="F12" s="9">
        <v>0</v>
      </c>
      <c r="G12" s="9">
        <v>0</v>
      </c>
      <c r="H12" s="9">
        <v>0</v>
      </c>
      <c r="I12" s="9">
        <v>0</v>
      </c>
      <c r="J12" s="9">
        <v>3</v>
      </c>
      <c r="K12" s="10" t="e">
        <f t="shared" si="0"/>
        <v>#DIV/0!</v>
      </c>
      <c r="L12" s="10" t="e">
        <f t="shared" si="1"/>
        <v>#DIV/0!</v>
      </c>
      <c r="M12" s="18"/>
    </row>
    <row r="13" spans="1:13" ht="45" x14ac:dyDescent="0.25">
      <c r="A13" s="21" t="s">
        <v>70</v>
      </c>
      <c r="B13" s="26" t="s">
        <v>72</v>
      </c>
      <c r="C13" s="22" t="s">
        <v>73</v>
      </c>
      <c r="D13" s="21" t="s">
        <v>83</v>
      </c>
      <c r="E13" s="24" t="s">
        <v>94</v>
      </c>
      <c r="F13" s="9">
        <v>1818</v>
      </c>
      <c r="G13" s="9">
        <v>149</v>
      </c>
      <c r="H13" s="9">
        <v>9</v>
      </c>
      <c r="I13" s="9">
        <v>1</v>
      </c>
      <c r="J13" s="9">
        <v>3</v>
      </c>
      <c r="K13" s="10">
        <f t="shared" si="0"/>
        <v>65.566666666666663</v>
      </c>
      <c r="L13" s="10" t="str">
        <f t="shared" si="1"/>
        <v>5</v>
      </c>
      <c r="M13" s="18"/>
    </row>
    <row r="14" spans="1:13" ht="45" x14ac:dyDescent="0.25">
      <c r="A14" s="21" t="s">
        <v>70</v>
      </c>
      <c r="B14" s="26" t="s">
        <v>72</v>
      </c>
      <c r="C14" s="22" t="s">
        <v>73</v>
      </c>
      <c r="D14" s="21" t="s">
        <v>80</v>
      </c>
      <c r="E14" s="24" t="s">
        <v>94</v>
      </c>
      <c r="F14" s="9">
        <v>3247</v>
      </c>
      <c r="G14" s="9">
        <v>594</v>
      </c>
      <c r="H14" s="9">
        <v>13</v>
      </c>
      <c r="I14" s="9">
        <v>3</v>
      </c>
      <c r="J14" s="9">
        <v>3</v>
      </c>
      <c r="K14" s="10">
        <f t="shared" si="0"/>
        <v>80.020833333333329</v>
      </c>
      <c r="L14" s="10" t="str">
        <f t="shared" si="1"/>
        <v>10</v>
      </c>
      <c r="M14" s="18"/>
    </row>
    <row r="15" spans="1:13" ht="45" x14ac:dyDescent="0.25">
      <c r="A15" s="21" t="s">
        <v>70</v>
      </c>
      <c r="B15" s="26" t="s">
        <v>72</v>
      </c>
      <c r="C15" s="22" t="s">
        <v>73</v>
      </c>
      <c r="D15" s="21" t="s">
        <v>84</v>
      </c>
      <c r="E15" s="24" t="s">
        <v>94</v>
      </c>
      <c r="F15" s="9">
        <v>1599</v>
      </c>
      <c r="G15" s="9">
        <v>225</v>
      </c>
      <c r="H15" s="9">
        <v>8</v>
      </c>
      <c r="I15" s="9">
        <v>1</v>
      </c>
      <c r="J15" s="9">
        <v>3</v>
      </c>
      <c r="K15" s="10">
        <f t="shared" si="0"/>
        <v>67.555555555555557</v>
      </c>
      <c r="L15" s="10" t="str">
        <f t="shared" si="1"/>
        <v>10</v>
      </c>
      <c r="M15" s="18"/>
    </row>
  </sheetData>
  <autoFilter ref="A3:M9"/>
  <mergeCells count="8">
    <mergeCell ref="M1:M3"/>
    <mergeCell ref="A1:A3"/>
    <mergeCell ref="B1:B3"/>
    <mergeCell ref="F1:L1"/>
    <mergeCell ref="F2:L2"/>
    <mergeCell ref="C1:C3"/>
    <mergeCell ref="D1:D3"/>
    <mergeCell ref="E1:E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80"/>
  <sheetViews>
    <sheetView tabSelected="1" zoomScaleNormal="100" workbookViewId="0">
      <pane ySplit="3" topLeftCell="A14" activePane="bottomLeft" state="frozen"/>
      <selection pane="bottomLeft" activeCell="A18" sqref="A18"/>
    </sheetView>
  </sheetViews>
  <sheetFormatPr defaultRowHeight="15.75" x14ac:dyDescent="0.25"/>
  <cols>
    <col min="1" max="1" width="23.7109375" style="14" customWidth="1"/>
    <col min="2" max="2" width="16.28515625" style="14" customWidth="1"/>
    <col min="3" max="3" width="20" style="14" customWidth="1"/>
    <col min="4" max="4" width="27.85546875" style="14" bestFit="1" customWidth="1"/>
    <col min="5" max="5" width="14.85546875" style="14" customWidth="1"/>
    <col min="6" max="14" width="6.7109375" style="14" customWidth="1"/>
    <col min="15" max="16" width="11.85546875" style="14" customWidth="1"/>
    <col min="17" max="17" width="22.42578125" style="14" customWidth="1"/>
    <col min="18" max="16384" width="9.140625" style="14"/>
  </cols>
  <sheetData>
    <row r="1" spans="1:17" ht="48" customHeight="1" x14ac:dyDescent="0.25">
      <c r="A1" s="41" t="s">
        <v>62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15.75" customHeight="1" x14ac:dyDescent="0.25">
      <c r="A2" s="42" t="s">
        <v>63</v>
      </c>
      <c r="B2" s="44" t="s">
        <v>61</v>
      </c>
      <c r="C2" s="44" t="s">
        <v>1</v>
      </c>
      <c r="D2" s="44" t="s">
        <v>2</v>
      </c>
      <c r="E2" s="44" t="s">
        <v>7</v>
      </c>
      <c r="F2" s="44" t="s">
        <v>14</v>
      </c>
      <c r="G2" s="44"/>
      <c r="H2" s="44"/>
      <c r="I2" s="44"/>
      <c r="J2" s="44"/>
      <c r="K2" s="44"/>
      <c r="L2" s="44"/>
      <c r="M2" s="44"/>
      <c r="N2" s="44"/>
      <c r="O2" s="44" t="s">
        <v>59</v>
      </c>
      <c r="P2" s="42" t="s">
        <v>67</v>
      </c>
      <c r="Q2" s="44" t="s">
        <v>60</v>
      </c>
    </row>
    <row r="3" spans="1:17" ht="31.5" x14ac:dyDescent="0.25">
      <c r="A3" s="43"/>
      <c r="B3" s="44"/>
      <c r="C3" s="44"/>
      <c r="D3" s="44"/>
      <c r="E3" s="44"/>
      <c r="F3" s="16" t="s">
        <v>50</v>
      </c>
      <c r="G3" s="16" t="s">
        <v>51</v>
      </c>
      <c r="H3" s="16" t="s">
        <v>52</v>
      </c>
      <c r="I3" s="16" t="s">
        <v>53</v>
      </c>
      <c r="J3" s="16" t="s">
        <v>54</v>
      </c>
      <c r="K3" s="16" t="s">
        <v>55</v>
      </c>
      <c r="L3" s="16" t="s">
        <v>56</v>
      </c>
      <c r="M3" s="16" t="s">
        <v>57</v>
      </c>
      <c r="N3" s="16" t="s">
        <v>58</v>
      </c>
      <c r="O3" s="44"/>
      <c r="P3" s="43"/>
      <c r="Q3" s="44"/>
    </row>
    <row r="4" spans="1:17" s="15" customFormat="1" ht="45" x14ac:dyDescent="0.25">
      <c r="A4" s="21" t="s">
        <v>95</v>
      </c>
      <c r="B4" s="26" t="s">
        <v>72</v>
      </c>
      <c r="C4" s="22" t="s">
        <v>78</v>
      </c>
      <c r="D4" s="21" t="s">
        <v>89</v>
      </c>
      <c r="E4" s="24" t="s">
        <v>94</v>
      </c>
      <c r="F4" s="8">
        <v>10</v>
      </c>
      <c r="G4" s="27"/>
      <c r="H4" s="8">
        <v>10</v>
      </c>
      <c r="I4" s="8">
        <v>0</v>
      </c>
      <c r="J4" s="8">
        <v>0</v>
      </c>
      <c r="K4" s="8">
        <v>20</v>
      </c>
      <c r="L4" s="8">
        <v>0</v>
      </c>
      <c r="M4" s="8">
        <v>10</v>
      </c>
      <c r="N4" s="8">
        <v>20</v>
      </c>
      <c r="O4" s="8">
        <f t="shared" ref="O4:O19" si="0">SUM(F4:N4)</f>
        <v>70</v>
      </c>
      <c r="P4" s="8">
        <v>70</v>
      </c>
      <c r="Q4" s="2" t="str">
        <f t="shared" ref="Q4:Q19" si="1">IF(O4&gt;=P4,"Достигнуто",IF(O4&lt;P4,"Не достигнуто"))</f>
        <v>Достигнуто</v>
      </c>
    </row>
    <row r="5" spans="1:17" s="15" customFormat="1" ht="45" x14ac:dyDescent="0.25">
      <c r="A5" s="21" t="s">
        <v>96</v>
      </c>
      <c r="B5" s="26" t="s">
        <v>72</v>
      </c>
      <c r="C5" s="22" t="s">
        <v>73</v>
      </c>
      <c r="D5" s="21" t="s">
        <v>85</v>
      </c>
      <c r="E5" s="24" t="s">
        <v>94</v>
      </c>
      <c r="F5" s="8">
        <v>10</v>
      </c>
      <c r="G5" s="27"/>
      <c r="H5" s="8">
        <v>10</v>
      </c>
      <c r="I5" s="8">
        <v>10</v>
      </c>
      <c r="J5" s="8">
        <v>10</v>
      </c>
      <c r="K5" s="8">
        <v>20</v>
      </c>
      <c r="L5" s="8">
        <v>0</v>
      </c>
      <c r="M5" s="8">
        <v>10</v>
      </c>
      <c r="N5" s="8">
        <v>20</v>
      </c>
      <c r="O5" s="8">
        <f t="shared" si="0"/>
        <v>90</v>
      </c>
      <c r="P5" s="8">
        <v>70</v>
      </c>
      <c r="Q5" s="2" t="str">
        <f t="shared" si="1"/>
        <v>Достигнуто</v>
      </c>
    </row>
    <row r="6" spans="1:17" s="15" customFormat="1" ht="45" x14ac:dyDescent="0.25">
      <c r="A6" s="21" t="s">
        <v>97</v>
      </c>
      <c r="B6" s="26" t="s">
        <v>72</v>
      </c>
      <c r="C6" s="22" t="s">
        <v>73</v>
      </c>
      <c r="D6" s="21" t="s">
        <v>83</v>
      </c>
      <c r="E6" s="24" t="s">
        <v>94</v>
      </c>
      <c r="F6" s="8">
        <v>10</v>
      </c>
      <c r="G6" s="27"/>
      <c r="H6" s="8">
        <v>10</v>
      </c>
      <c r="I6" s="8">
        <v>5</v>
      </c>
      <c r="J6" s="8">
        <v>10</v>
      </c>
      <c r="K6" s="8">
        <v>20</v>
      </c>
      <c r="L6" s="8">
        <v>0</v>
      </c>
      <c r="M6" s="8">
        <v>10</v>
      </c>
      <c r="N6" s="8">
        <v>20</v>
      </c>
      <c r="O6" s="19">
        <f t="shared" si="0"/>
        <v>85</v>
      </c>
      <c r="P6" s="19">
        <v>70</v>
      </c>
      <c r="Q6" s="2" t="str">
        <f t="shared" si="1"/>
        <v>Достигнуто</v>
      </c>
    </row>
    <row r="7" spans="1:17" s="15" customFormat="1" ht="45" x14ac:dyDescent="0.25">
      <c r="A7" s="21" t="s">
        <v>98</v>
      </c>
      <c r="B7" s="26" t="s">
        <v>72</v>
      </c>
      <c r="C7" s="22" t="s">
        <v>73</v>
      </c>
      <c r="D7" s="21" t="s">
        <v>91</v>
      </c>
      <c r="E7" s="24" t="s">
        <v>94</v>
      </c>
      <c r="F7" s="19">
        <v>10</v>
      </c>
      <c r="G7" s="27"/>
      <c r="H7" s="19">
        <v>10</v>
      </c>
      <c r="I7" s="19">
        <v>5</v>
      </c>
      <c r="J7" s="19">
        <v>10</v>
      </c>
      <c r="K7" s="19">
        <v>20</v>
      </c>
      <c r="L7" s="19">
        <v>0</v>
      </c>
      <c r="M7" s="19">
        <v>10</v>
      </c>
      <c r="N7" s="19">
        <v>20</v>
      </c>
      <c r="O7" s="19">
        <f t="shared" si="0"/>
        <v>85</v>
      </c>
      <c r="P7" s="19">
        <v>70</v>
      </c>
      <c r="Q7" s="2" t="str">
        <f t="shared" si="1"/>
        <v>Достигнуто</v>
      </c>
    </row>
    <row r="8" spans="1:17" s="15" customFormat="1" ht="45" x14ac:dyDescent="0.25">
      <c r="A8" s="21" t="s">
        <v>95</v>
      </c>
      <c r="B8" s="26" t="s">
        <v>72</v>
      </c>
      <c r="C8" s="22" t="s">
        <v>73</v>
      </c>
      <c r="D8" s="21" t="s">
        <v>90</v>
      </c>
      <c r="E8" s="24" t="s">
        <v>94</v>
      </c>
      <c r="F8" s="19">
        <v>10</v>
      </c>
      <c r="G8" s="27"/>
      <c r="H8" s="19">
        <v>10</v>
      </c>
      <c r="I8" s="19">
        <v>5</v>
      </c>
      <c r="J8" s="19">
        <v>5</v>
      </c>
      <c r="K8" s="19">
        <v>20</v>
      </c>
      <c r="L8" s="19">
        <v>20</v>
      </c>
      <c r="M8" s="19">
        <v>10</v>
      </c>
      <c r="N8" s="19">
        <v>20</v>
      </c>
      <c r="O8" s="19">
        <f t="shared" si="0"/>
        <v>100</v>
      </c>
      <c r="P8" s="19">
        <v>70</v>
      </c>
      <c r="Q8" s="2" t="str">
        <f t="shared" si="1"/>
        <v>Достигнуто</v>
      </c>
    </row>
    <row r="9" spans="1:17" s="15" customFormat="1" ht="45" x14ac:dyDescent="0.25">
      <c r="A9" s="20" t="s">
        <v>99</v>
      </c>
      <c r="B9" s="25" t="s">
        <v>72</v>
      </c>
      <c r="C9" s="22" t="s">
        <v>73</v>
      </c>
      <c r="D9" s="20" t="s">
        <v>79</v>
      </c>
      <c r="E9" s="23" t="s">
        <v>94</v>
      </c>
      <c r="F9" s="19">
        <v>10</v>
      </c>
      <c r="G9" s="27"/>
      <c r="H9" s="19">
        <v>10</v>
      </c>
      <c r="I9" s="19">
        <v>10</v>
      </c>
      <c r="J9" s="19">
        <v>10</v>
      </c>
      <c r="K9" s="19">
        <v>20</v>
      </c>
      <c r="L9" s="19">
        <v>0</v>
      </c>
      <c r="M9" s="19">
        <v>10</v>
      </c>
      <c r="N9" s="19">
        <v>20</v>
      </c>
      <c r="O9" s="19">
        <f t="shared" si="0"/>
        <v>90</v>
      </c>
      <c r="P9" s="19">
        <v>70</v>
      </c>
      <c r="Q9" s="2" t="str">
        <f t="shared" si="1"/>
        <v>Достигнуто</v>
      </c>
    </row>
    <row r="10" spans="1:17" s="15" customFormat="1" ht="105" x14ac:dyDescent="0.25">
      <c r="A10" s="20" t="s">
        <v>101</v>
      </c>
      <c r="B10" s="25" t="s">
        <v>72</v>
      </c>
      <c r="C10" s="22" t="s">
        <v>105</v>
      </c>
      <c r="D10" s="20" t="s">
        <v>93</v>
      </c>
      <c r="E10" s="23" t="s">
        <v>94</v>
      </c>
      <c r="F10" s="27"/>
      <c r="G10" s="19">
        <v>10</v>
      </c>
      <c r="H10" s="19">
        <v>10</v>
      </c>
      <c r="I10" s="19">
        <v>10</v>
      </c>
      <c r="J10" s="19">
        <v>0</v>
      </c>
      <c r="K10" s="19">
        <v>20</v>
      </c>
      <c r="L10" s="19">
        <v>20</v>
      </c>
      <c r="M10" s="19">
        <v>10</v>
      </c>
      <c r="N10" s="19">
        <v>20</v>
      </c>
      <c r="O10" s="19">
        <f t="shared" si="0"/>
        <v>100</v>
      </c>
      <c r="P10" s="19">
        <v>70</v>
      </c>
      <c r="Q10" s="2" t="str">
        <f t="shared" si="1"/>
        <v>Достигнуто</v>
      </c>
    </row>
    <row r="11" spans="1:17" s="15" customFormat="1" ht="60" x14ac:dyDescent="0.25">
      <c r="A11" s="20" t="s">
        <v>103</v>
      </c>
      <c r="B11" s="25" t="s">
        <v>71</v>
      </c>
      <c r="C11" s="22" t="s">
        <v>76</v>
      </c>
      <c r="D11" s="20" t="s">
        <v>87</v>
      </c>
      <c r="E11" s="23" t="s">
        <v>94</v>
      </c>
      <c r="F11" s="27"/>
      <c r="G11" s="27"/>
      <c r="H11" s="19">
        <v>10</v>
      </c>
      <c r="I11" s="19">
        <v>10</v>
      </c>
      <c r="J11" s="19">
        <v>0</v>
      </c>
      <c r="K11" s="19">
        <v>20</v>
      </c>
      <c r="L11" s="19">
        <v>0</v>
      </c>
      <c r="M11" s="19">
        <v>10</v>
      </c>
      <c r="N11" s="27"/>
      <c r="O11" s="19">
        <f t="shared" si="0"/>
        <v>50</v>
      </c>
      <c r="P11" s="19">
        <v>60</v>
      </c>
      <c r="Q11" s="2" t="str">
        <f t="shared" si="1"/>
        <v>Не достигнуто</v>
      </c>
    </row>
    <row r="12" spans="1:17" s="15" customFormat="1" ht="60" x14ac:dyDescent="0.25">
      <c r="A12" s="21" t="s">
        <v>104</v>
      </c>
      <c r="B12" s="26" t="s">
        <v>71</v>
      </c>
      <c r="C12" s="22" t="s">
        <v>77</v>
      </c>
      <c r="D12" s="21" t="s">
        <v>88</v>
      </c>
      <c r="E12" s="24" t="s">
        <v>94</v>
      </c>
      <c r="F12" s="27"/>
      <c r="G12" s="27"/>
      <c r="H12" s="19">
        <v>10</v>
      </c>
      <c r="I12" s="19">
        <v>10</v>
      </c>
      <c r="J12" s="19">
        <v>0</v>
      </c>
      <c r="K12" s="19">
        <v>20</v>
      </c>
      <c r="L12" s="19">
        <v>20</v>
      </c>
      <c r="M12" s="19">
        <v>10</v>
      </c>
      <c r="N12" s="27"/>
      <c r="O12" s="19">
        <f t="shared" si="0"/>
        <v>70</v>
      </c>
      <c r="P12" s="19">
        <v>60</v>
      </c>
      <c r="Q12" s="2" t="str">
        <f t="shared" si="1"/>
        <v>Достигнуто</v>
      </c>
    </row>
    <row r="13" spans="1:17" s="15" customFormat="1" ht="45" x14ac:dyDescent="0.25">
      <c r="A13" s="21" t="s">
        <v>102</v>
      </c>
      <c r="B13" s="26" t="s">
        <v>71</v>
      </c>
      <c r="C13" s="22" t="s">
        <v>75</v>
      </c>
      <c r="D13" s="21" t="s">
        <v>86</v>
      </c>
      <c r="E13" s="24" t="s">
        <v>94</v>
      </c>
      <c r="F13" s="27"/>
      <c r="G13" s="27"/>
      <c r="H13" s="19">
        <v>10</v>
      </c>
      <c r="I13" s="19">
        <v>10</v>
      </c>
      <c r="J13" s="19">
        <v>0</v>
      </c>
      <c r="K13" s="19">
        <v>20</v>
      </c>
      <c r="L13" s="19">
        <v>0</v>
      </c>
      <c r="M13" s="19">
        <v>10</v>
      </c>
      <c r="N13" s="27"/>
      <c r="O13" s="19">
        <f t="shared" si="0"/>
        <v>50</v>
      </c>
      <c r="P13" s="19">
        <v>60</v>
      </c>
      <c r="Q13" s="2" t="str">
        <f t="shared" si="1"/>
        <v>Не достигнуто</v>
      </c>
    </row>
    <row r="14" spans="1:17" s="15" customFormat="1" ht="45" x14ac:dyDescent="0.25">
      <c r="A14" s="21" t="s">
        <v>69</v>
      </c>
      <c r="B14" s="26" t="s">
        <v>72</v>
      </c>
      <c r="C14" s="22" t="s">
        <v>73</v>
      </c>
      <c r="D14" s="21" t="s">
        <v>80</v>
      </c>
      <c r="E14" s="24" t="s">
        <v>94</v>
      </c>
      <c r="F14" s="19">
        <v>10</v>
      </c>
      <c r="G14" s="27"/>
      <c r="H14" s="19">
        <v>10</v>
      </c>
      <c r="I14" s="19">
        <v>10</v>
      </c>
      <c r="J14" s="19">
        <v>10</v>
      </c>
      <c r="K14" s="19">
        <v>20</v>
      </c>
      <c r="L14" s="19">
        <v>0</v>
      </c>
      <c r="M14" s="19">
        <v>10</v>
      </c>
      <c r="N14" s="19">
        <v>20</v>
      </c>
      <c r="O14" s="19">
        <f t="shared" si="0"/>
        <v>90</v>
      </c>
      <c r="P14" s="19">
        <v>70</v>
      </c>
      <c r="Q14" s="2" t="str">
        <f t="shared" si="1"/>
        <v>Достигнуто</v>
      </c>
    </row>
    <row r="15" spans="1:17" s="15" customFormat="1" ht="45" x14ac:dyDescent="0.25">
      <c r="A15" s="21" t="s">
        <v>69</v>
      </c>
      <c r="B15" s="26" t="s">
        <v>72</v>
      </c>
      <c r="C15" s="22" t="s">
        <v>73</v>
      </c>
      <c r="D15" s="21" t="s">
        <v>81</v>
      </c>
      <c r="E15" s="24" t="s">
        <v>100</v>
      </c>
      <c r="F15" s="19">
        <v>10</v>
      </c>
      <c r="G15" s="27"/>
      <c r="H15" s="19">
        <v>10</v>
      </c>
      <c r="I15" s="19">
        <v>10</v>
      </c>
      <c r="J15" s="19">
        <v>0</v>
      </c>
      <c r="K15" s="19">
        <v>0</v>
      </c>
      <c r="L15" s="19">
        <v>20</v>
      </c>
      <c r="M15" s="19">
        <v>10</v>
      </c>
      <c r="N15" s="19">
        <v>20</v>
      </c>
      <c r="O15" s="19">
        <f t="shared" si="0"/>
        <v>80</v>
      </c>
      <c r="P15" s="19">
        <v>70</v>
      </c>
      <c r="Q15" s="2" t="str">
        <f t="shared" si="1"/>
        <v>Достигнуто</v>
      </c>
    </row>
    <row r="16" spans="1:17" s="15" customFormat="1" ht="45" x14ac:dyDescent="0.25">
      <c r="A16" s="21" t="s">
        <v>69</v>
      </c>
      <c r="B16" s="26" t="s">
        <v>72</v>
      </c>
      <c r="C16" s="22" t="s">
        <v>74</v>
      </c>
      <c r="D16" s="21" t="s">
        <v>82</v>
      </c>
      <c r="E16" s="24" t="s">
        <v>100</v>
      </c>
      <c r="F16" s="19">
        <v>0</v>
      </c>
      <c r="G16" s="27"/>
      <c r="H16" s="19">
        <v>10</v>
      </c>
      <c r="I16" s="19">
        <v>10</v>
      </c>
      <c r="J16" s="19">
        <v>0</v>
      </c>
      <c r="K16" s="19">
        <v>20</v>
      </c>
      <c r="L16" s="19">
        <v>20</v>
      </c>
      <c r="M16" s="19">
        <v>10</v>
      </c>
      <c r="N16" s="19">
        <v>20</v>
      </c>
      <c r="O16" s="19">
        <f t="shared" si="0"/>
        <v>90</v>
      </c>
      <c r="P16" s="19">
        <v>70</v>
      </c>
      <c r="Q16" s="2" t="str">
        <f t="shared" si="1"/>
        <v>Достигнуто</v>
      </c>
    </row>
    <row r="17" spans="1:17" s="15" customFormat="1" ht="45" x14ac:dyDescent="0.25">
      <c r="A17" s="21" t="s">
        <v>70</v>
      </c>
      <c r="B17" s="26" t="s">
        <v>72</v>
      </c>
      <c r="C17" s="22" t="s">
        <v>73</v>
      </c>
      <c r="D17" s="21" t="s">
        <v>83</v>
      </c>
      <c r="E17" s="24" t="s">
        <v>94</v>
      </c>
      <c r="F17" s="19">
        <v>5</v>
      </c>
      <c r="G17" s="27"/>
      <c r="H17" s="19">
        <v>10</v>
      </c>
      <c r="I17" s="19">
        <v>10</v>
      </c>
      <c r="J17" s="19">
        <v>0</v>
      </c>
      <c r="K17" s="19">
        <v>20</v>
      </c>
      <c r="L17" s="19">
        <v>0</v>
      </c>
      <c r="M17" s="19">
        <v>10</v>
      </c>
      <c r="N17" s="19">
        <v>20</v>
      </c>
      <c r="O17" s="19">
        <f t="shared" si="0"/>
        <v>75</v>
      </c>
      <c r="P17" s="19">
        <v>70</v>
      </c>
      <c r="Q17" s="2" t="str">
        <f t="shared" si="1"/>
        <v>Достигнуто</v>
      </c>
    </row>
    <row r="18" spans="1:17" s="15" customFormat="1" ht="45" x14ac:dyDescent="0.25">
      <c r="A18" s="21" t="s">
        <v>70</v>
      </c>
      <c r="B18" s="26" t="s">
        <v>72</v>
      </c>
      <c r="C18" s="22" t="s">
        <v>73</v>
      </c>
      <c r="D18" s="21" t="s">
        <v>80</v>
      </c>
      <c r="E18" s="24" t="s">
        <v>94</v>
      </c>
      <c r="F18" s="19">
        <v>10</v>
      </c>
      <c r="G18" s="27"/>
      <c r="H18" s="19">
        <v>10</v>
      </c>
      <c r="I18" s="19">
        <v>10</v>
      </c>
      <c r="J18" s="19">
        <v>0</v>
      </c>
      <c r="K18" s="19">
        <v>0</v>
      </c>
      <c r="L18" s="19">
        <v>20</v>
      </c>
      <c r="M18" s="19">
        <v>10</v>
      </c>
      <c r="N18" s="19">
        <v>20</v>
      </c>
      <c r="O18" s="19">
        <f t="shared" si="0"/>
        <v>80</v>
      </c>
      <c r="P18" s="19">
        <v>70</v>
      </c>
      <c r="Q18" s="2" t="str">
        <f t="shared" si="1"/>
        <v>Достигнуто</v>
      </c>
    </row>
    <row r="19" spans="1:17" s="15" customFormat="1" ht="45" x14ac:dyDescent="0.25">
      <c r="A19" s="21" t="s">
        <v>70</v>
      </c>
      <c r="B19" s="26" t="s">
        <v>72</v>
      </c>
      <c r="C19" s="22" t="s">
        <v>73</v>
      </c>
      <c r="D19" s="21" t="s">
        <v>84</v>
      </c>
      <c r="E19" s="24" t="s">
        <v>94</v>
      </c>
      <c r="F19" s="19">
        <v>10</v>
      </c>
      <c r="G19" s="27"/>
      <c r="H19" s="19">
        <v>10</v>
      </c>
      <c r="I19" s="19">
        <v>10</v>
      </c>
      <c r="J19" s="19">
        <v>0</v>
      </c>
      <c r="K19" s="19">
        <v>20</v>
      </c>
      <c r="L19" s="19">
        <v>0</v>
      </c>
      <c r="M19" s="19">
        <v>10</v>
      </c>
      <c r="N19" s="19">
        <v>20</v>
      </c>
      <c r="O19" s="19">
        <f t="shared" si="0"/>
        <v>80</v>
      </c>
      <c r="P19" s="19">
        <v>70</v>
      </c>
      <c r="Q19" s="2" t="str">
        <f t="shared" si="1"/>
        <v>Достигнуто</v>
      </c>
    </row>
    <row r="20" spans="1:17" s="15" customFormat="1" x14ac:dyDescent="0.25"/>
    <row r="21" spans="1:17" s="15" customFormat="1" x14ac:dyDescent="0.25"/>
    <row r="22" spans="1:17" s="15" customFormat="1" x14ac:dyDescent="0.25"/>
    <row r="23" spans="1:17" s="15" customFormat="1" x14ac:dyDescent="0.25"/>
    <row r="24" spans="1:17" s="15" customFormat="1" x14ac:dyDescent="0.25"/>
    <row r="25" spans="1:17" s="15" customFormat="1" x14ac:dyDescent="0.25"/>
    <row r="26" spans="1:17" s="15" customFormat="1" x14ac:dyDescent="0.25"/>
    <row r="27" spans="1:17" s="15" customFormat="1" x14ac:dyDescent="0.25"/>
    <row r="28" spans="1:17" s="15" customFormat="1" x14ac:dyDescent="0.25"/>
    <row r="29" spans="1:17" s="15" customFormat="1" x14ac:dyDescent="0.25"/>
    <row r="30" spans="1:17" s="15" customFormat="1" x14ac:dyDescent="0.25"/>
    <row r="31" spans="1:17" s="15" customFormat="1" x14ac:dyDescent="0.25"/>
    <row r="32" spans="1:17" s="15" customFormat="1" x14ac:dyDescent="0.25"/>
    <row r="33" s="15" customFormat="1" x14ac:dyDescent="0.25"/>
    <row r="34" s="15" customFormat="1" x14ac:dyDescent="0.25"/>
    <row r="35" s="15" customFormat="1" x14ac:dyDescent="0.25"/>
    <row r="36" s="15" customFormat="1" x14ac:dyDescent="0.25"/>
    <row r="37" s="15" customFormat="1" x14ac:dyDescent="0.25"/>
    <row r="38" s="15" customFormat="1" x14ac:dyDescent="0.25"/>
    <row r="39" s="15" customFormat="1" x14ac:dyDescent="0.25"/>
    <row r="40" s="15" customFormat="1" x14ac:dyDescent="0.25"/>
    <row r="41" s="15" customFormat="1" x14ac:dyDescent="0.25"/>
    <row r="42" s="15" customFormat="1" x14ac:dyDescent="0.25"/>
    <row r="43" s="15" customFormat="1" x14ac:dyDescent="0.25"/>
    <row r="44" s="15" customFormat="1" x14ac:dyDescent="0.25"/>
    <row r="45" s="15" customFormat="1" x14ac:dyDescent="0.25"/>
    <row r="46" s="15" customFormat="1" x14ac:dyDescent="0.25"/>
    <row r="47" s="15" customFormat="1" x14ac:dyDescent="0.25"/>
    <row r="48" s="15" customFormat="1" x14ac:dyDescent="0.25"/>
    <row r="49" s="15" customFormat="1" x14ac:dyDescent="0.25"/>
    <row r="50" s="15" customFormat="1" x14ac:dyDescent="0.25"/>
    <row r="51" s="15" customFormat="1" x14ac:dyDescent="0.25"/>
    <row r="52" s="15" customFormat="1" x14ac:dyDescent="0.25"/>
    <row r="53" s="15" customFormat="1" x14ac:dyDescent="0.25"/>
    <row r="54" s="15" customFormat="1" x14ac:dyDescent="0.25"/>
    <row r="55" s="15" customFormat="1" x14ac:dyDescent="0.25"/>
    <row r="56" s="15" customFormat="1" x14ac:dyDescent="0.25"/>
    <row r="57" s="15" customFormat="1" x14ac:dyDescent="0.25"/>
    <row r="58" s="15" customFormat="1" x14ac:dyDescent="0.25"/>
    <row r="59" s="15" customFormat="1" x14ac:dyDescent="0.25"/>
    <row r="60" s="15" customFormat="1" x14ac:dyDescent="0.25"/>
    <row r="61" s="15" customFormat="1" x14ac:dyDescent="0.25"/>
    <row r="62" s="15" customFormat="1" x14ac:dyDescent="0.25"/>
    <row r="63" s="15" customFormat="1" x14ac:dyDescent="0.25"/>
    <row r="64" s="15" customFormat="1" x14ac:dyDescent="0.25"/>
    <row r="65" s="15" customFormat="1" x14ac:dyDescent="0.25"/>
    <row r="66" s="15" customFormat="1" x14ac:dyDescent="0.25"/>
    <row r="67" s="15" customFormat="1" x14ac:dyDescent="0.25"/>
    <row r="68" s="15" customFormat="1" x14ac:dyDescent="0.25"/>
    <row r="69" s="15" customFormat="1" x14ac:dyDescent="0.25"/>
    <row r="70" s="15" customFormat="1" x14ac:dyDescent="0.25"/>
    <row r="71" s="15" customFormat="1" x14ac:dyDescent="0.25"/>
    <row r="72" s="15" customFormat="1" x14ac:dyDescent="0.25"/>
    <row r="73" s="15" customFormat="1" x14ac:dyDescent="0.25"/>
    <row r="74" s="15" customFormat="1" x14ac:dyDescent="0.25"/>
    <row r="75" s="15" customFormat="1" x14ac:dyDescent="0.25"/>
    <row r="76" s="15" customFormat="1" x14ac:dyDescent="0.25"/>
    <row r="77" s="15" customFormat="1" x14ac:dyDescent="0.25"/>
    <row r="78" s="15" customFormat="1" x14ac:dyDescent="0.25"/>
    <row r="79" s="15" customFormat="1" x14ac:dyDescent="0.25"/>
    <row r="80" s="15" customFormat="1" x14ac:dyDescent="0.25"/>
    <row r="81" s="15" customFormat="1" x14ac:dyDescent="0.25"/>
    <row r="82" s="15" customFormat="1" x14ac:dyDescent="0.25"/>
    <row r="83" s="15" customFormat="1" x14ac:dyDescent="0.25"/>
    <row r="84" s="15" customFormat="1" x14ac:dyDescent="0.25"/>
    <row r="85" s="15" customFormat="1" x14ac:dyDescent="0.25"/>
    <row r="86" s="15" customFormat="1" x14ac:dyDescent="0.25"/>
    <row r="87" s="15" customFormat="1" x14ac:dyDescent="0.25"/>
    <row r="88" s="15" customFormat="1" x14ac:dyDescent="0.25"/>
    <row r="89" s="15" customFormat="1" x14ac:dyDescent="0.25"/>
    <row r="90" s="15" customFormat="1" x14ac:dyDescent="0.25"/>
    <row r="91" s="15" customFormat="1" x14ac:dyDescent="0.25"/>
    <row r="92" s="15" customFormat="1" x14ac:dyDescent="0.25"/>
    <row r="93" s="15" customFormat="1" x14ac:dyDescent="0.25"/>
    <row r="94" s="15" customFormat="1" x14ac:dyDescent="0.25"/>
    <row r="95" s="15" customFormat="1" x14ac:dyDescent="0.25"/>
    <row r="96" s="15" customFormat="1" x14ac:dyDescent="0.25"/>
    <row r="97" s="15" customFormat="1" x14ac:dyDescent="0.25"/>
    <row r="98" s="15" customFormat="1" x14ac:dyDescent="0.25"/>
    <row r="99" s="15" customFormat="1" x14ac:dyDescent="0.25"/>
    <row r="100" s="15" customFormat="1" x14ac:dyDescent="0.25"/>
    <row r="101" s="15" customFormat="1" x14ac:dyDescent="0.25"/>
    <row r="102" s="15" customFormat="1" x14ac:dyDescent="0.25"/>
    <row r="103" s="15" customFormat="1" x14ac:dyDescent="0.25"/>
    <row r="104" s="15" customFormat="1" x14ac:dyDescent="0.25"/>
    <row r="105" s="15" customFormat="1" x14ac:dyDescent="0.25"/>
    <row r="106" s="15" customFormat="1" x14ac:dyDescent="0.25"/>
    <row r="107" s="15" customFormat="1" x14ac:dyDescent="0.25"/>
    <row r="108" s="15" customFormat="1" x14ac:dyDescent="0.25"/>
    <row r="109" s="15" customFormat="1" x14ac:dyDescent="0.25"/>
    <row r="110" s="15" customFormat="1" x14ac:dyDescent="0.25"/>
    <row r="111" s="15" customFormat="1" x14ac:dyDescent="0.25"/>
    <row r="112" s="15" customFormat="1" x14ac:dyDescent="0.25"/>
    <row r="113" s="15" customFormat="1" x14ac:dyDescent="0.25"/>
    <row r="114" s="15" customFormat="1" x14ac:dyDescent="0.25"/>
    <row r="115" s="15" customFormat="1" x14ac:dyDescent="0.25"/>
    <row r="116" s="15" customFormat="1" x14ac:dyDescent="0.25"/>
    <row r="117" s="15" customFormat="1" x14ac:dyDescent="0.25"/>
    <row r="118" s="15" customFormat="1" x14ac:dyDescent="0.25"/>
    <row r="119" s="15" customFormat="1" x14ac:dyDescent="0.25"/>
    <row r="120" s="15" customFormat="1" x14ac:dyDescent="0.25"/>
    <row r="121" s="15" customFormat="1" x14ac:dyDescent="0.25"/>
    <row r="122" s="15" customFormat="1" x14ac:dyDescent="0.25"/>
    <row r="123" s="15" customFormat="1" x14ac:dyDescent="0.25"/>
    <row r="124" s="15" customFormat="1" x14ac:dyDescent="0.25"/>
    <row r="125" s="15" customFormat="1" x14ac:dyDescent="0.25"/>
    <row r="126" s="15" customFormat="1" x14ac:dyDescent="0.25"/>
    <row r="127" s="15" customFormat="1" x14ac:dyDescent="0.25"/>
    <row r="128" s="15" customFormat="1" x14ac:dyDescent="0.25"/>
    <row r="129" s="15" customFormat="1" x14ac:dyDescent="0.25"/>
    <row r="130" s="15" customFormat="1" x14ac:dyDescent="0.25"/>
    <row r="131" s="15" customFormat="1" x14ac:dyDescent="0.25"/>
    <row r="132" s="15" customFormat="1" x14ac:dyDescent="0.25"/>
    <row r="133" s="15" customFormat="1" x14ac:dyDescent="0.25"/>
    <row r="134" s="15" customFormat="1" x14ac:dyDescent="0.25"/>
    <row r="135" s="15" customFormat="1" x14ac:dyDescent="0.25"/>
    <row r="136" s="15" customFormat="1" x14ac:dyDescent="0.25"/>
    <row r="137" s="15" customFormat="1" x14ac:dyDescent="0.25"/>
    <row r="138" s="15" customFormat="1" x14ac:dyDescent="0.25"/>
    <row r="139" s="15" customFormat="1" x14ac:dyDescent="0.25"/>
    <row r="140" s="15" customFormat="1" x14ac:dyDescent="0.25"/>
    <row r="141" s="15" customFormat="1" x14ac:dyDescent="0.25"/>
    <row r="142" s="15" customFormat="1" x14ac:dyDescent="0.25"/>
    <row r="143" s="15" customFormat="1" x14ac:dyDescent="0.25"/>
    <row r="144" s="15" customFormat="1" x14ac:dyDescent="0.25"/>
    <row r="145" s="15" customFormat="1" x14ac:dyDescent="0.25"/>
    <row r="146" s="15" customFormat="1" x14ac:dyDescent="0.25"/>
    <row r="147" s="15" customFormat="1" x14ac:dyDescent="0.25"/>
    <row r="148" s="15" customFormat="1" x14ac:dyDescent="0.25"/>
    <row r="149" s="15" customFormat="1" x14ac:dyDescent="0.25"/>
    <row r="150" s="15" customFormat="1" x14ac:dyDescent="0.25"/>
    <row r="151" s="15" customFormat="1" x14ac:dyDescent="0.25"/>
    <row r="152" s="15" customFormat="1" x14ac:dyDescent="0.25"/>
    <row r="153" s="15" customFormat="1" x14ac:dyDescent="0.25"/>
    <row r="154" s="15" customFormat="1" x14ac:dyDescent="0.25"/>
    <row r="155" s="15" customFormat="1" x14ac:dyDescent="0.25"/>
    <row r="156" s="15" customFormat="1" x14ac:dyDescent="0.25"/>
    <row r="157" s="15" customFormat="1" x14ac:dyDescent="0.25"/>
    <row r="158" s="15" customFormat="1" x14ac:dyDescent="0.25"/>
    <row r="159" s="15" customFormat="1" x14ac:dyDescent="0.25"/>
    <row r="160" s="15" customFormat="1" x14ac:dyDescent="0.25"/>
    <row r="161" s="15" customFormat="1" x14ac:dyDescent="0.25"/>
    <row r="162" s="15" customFormat="1" x14ac:dyDescent="0.25"/>
    <row r="163" s="15" customFormat="1" x14ac:dyDescent="0.25"/>
    <row r="164" s="15" customFormat="1" x14ac:dyDescent="0.25"/>
    <row r="165" s="15" customFormat="1" x14ac:dyDescent="0.25"/>
    <row r="166" s="15" customFormat="1" x14ac:dyDescent="0.25"/>
    <row r="167" s="15" customFormat="1" x14ac:dyDescent="0.25"/>
    <row r="168" s="15" customFormat="1" x14ac:dyDescent="0.25"/>
    <row r="169" s="15" customFormat="1" x14ac:dyDescent="0.25"/>
    <row r="170" s="15" customFormat="1" x14ac:dyDescent="0.25"/>
    <row r="171" s="15" customFormat="1" x14ac:dyDescent="0.25"/>
    <row r="172" s="15" customFormat="1" x14ac:dyDescent="0.25"/>
    <row r="173" s="15" customFormat="1" x14ac:dyDescent="0.25"/>
    <row r="174" s="15" customFormat="1" x14ac:dyDescent="0.25"/>
    <row r="175" s="15" customFormat="1" x14ac:dyDescent="0.25"/>
    <row r="176" s="15" customFormat="1" x14ac:dyDescent="0.25"/>
    <row r="177" s="15" customFormat="1" x14ac:dyDescent="0.25"/>
    <row r="178" s="15" customFormat="1" x14ac:dyDescent="0.25"/>
    <row r="179" s="15" customFormat="1" x14ac:dyDescent="0.25"/>
    <row r="180" s="15" customFormat="1" x14ac:dyDescent="0.25"/>
    <row r="181" s="15" customFormat="1" x14ac:dyDescent="0.25"/>
    <row r="182" s="15" customFormat="1" x14ac:dyDescent="0.25"/>
    <row r="183" s="15" customFormat="1" x14ac:dyDescent="0.25"/>
    <row r="184" s="15" customFormat="1" x14ac:dyDescent="0.25"/>
    <row r="185" s="15" customFormat="1" x14ac:dyDescent="0.25"/>
    <row r="186" s="15" customFormat="1" x14ac:dyDescent="0.25"/>
    <row r="187" s="15" customFormat="1" x14ac:dyDescent="0.25"/>
    <row r="188" s="15" customFormat="1" x14ac:dyDescent="0.25"/>
    <row r="189" s="15" customFormat="1" x14ac:dyDescent="0.25"/>
    <row r="190" s="15" customFormat="1" x14ac:dyDescent="0.25"/>
    <row r="191" s="15" customFormat="1" x14ac:dyDescent="0.25"/>
    <row r="192" s="15" customFormat="1" x14ac:dyDescent="0.25"/>
    <row r="193" s="15" customFormat="1" x14ac:dyDescent="0.25"/>
    <row r="194" s="15" customFormat="1" x14ac:dyDescent="0.25"/>
    <row r="195" s="15" customFormat="1" x14ac:dyDescent="0.25"/>
    <row r="196" s="15" customFormat="1" x14ac:dyDescent="0.25"/>
    <row r="197" s="15" customFormat="1" x14ac:dyDescent="0.25"/>
    <row r="198" s="15" customFormat="1" x14ac:dyDescent="0.25"/>
    <row r="199" s="15" customFormat="1" x14ac:dyDescent="0.25"/>
    <row r="200" s="15" customFormat="1" x14ac:dyDescent="0.25"/>
    <row r="201" s="15" customFormat="1" x14ac:dyDescent="0.25"/>
    <row r="202" s="15" customFormat="1" x14ac:dyDescent="0.25"/>
    <row r="203" s="15" customFormat="1" x14ac:dyDescent="0.25"/>
    <row r="204" s="15" customFormat="1" x14ac:dyDescent="0.25"/>
    <row r="205" s="15" customFormat="1" x14ac:dyDescent="0.25"/>
    <row r="206" s="15" customFormat="1" x14ac:dyDescent="0.25"/>
    <row r="207" s="15" customFormat="1" x14ac:dyDescent="0.25"/>
    <row r="208" s="15" customFormat="1" x14ac:dyDescent="0.25"/>
    <row r="209" s="15" customFormat="1" x14ac:dyDescent="0.25"/>
    <row r="210" s="15" customFormat="1" x14ac:dyDescent="0.25"/>
    <row r="211" s="15" customFormat="1" x14ac:dyDescent="0.25"/>
    <row r="212" s="15" customFormat="1" x14ac:dyDescent="0.25"/>
    <row r="213" s="15" customFormat="1" x14ac:dyDescent="0.25"/>
    <row r="214" s="15" customFormat="1" x14ac:dyDescent="0.25"/>
    <row r="215" s="15" customFormat="1" x14ac:dyDescent="0.25"/>
    <row r="216" s="15" customFormat="1" x14ac:dyDescent="0.25"/>
    <row r="217" s="15" customFormat="1" x14ac:dyDescent="0.25"/>
    <row r="218" s="15" customFormat="1" x14ac:dyDescent="0.25"/>
    <row r="219" s="15" customFormat="1" x14ac:dyDescent="0.25"/>
    <row r="220" s="15" customFormat="1" x14ac:dyDescent="0.25"/>
    <row r="221" s="15" customFormat="1" x14ac:dyDescent="0.25"/>
    <row r="222" s="15" customFormat="1" x14ac:dyDescent="0.25"/>
    <row r="223" s="15" customFormat="1" x14ac:dyDescent="0.25"/>
    <row r="224" s="15" customFormat="1" x14ac:dyDescent="0.25"/>
    <row r="225" s="15" customFormat="1" x14ac:dyDescent="0.25"/>
    <row r="226" s="15" customFormat="1" x14ac:dyDescent="0.25"/>
    <row r="227" s="15" customFormat="1" x14ac:dyDescent="0.25"/>
    <row r="228" s="15" customFormat="1" x14ac:dyDescent="0.25"/>
    <row r="229" s="15" customFormat="1" x14ac:dyDescent="0.25"/>
    <row r="230" s="15" customFormat="1" x14ac:dyDescent="0.25"/>
    <row r="231" s="15" customFormat="1" x14ac:dyDescent="0.25"/>
    <row r="232" s="15" customFormat="1" x14ac:dyDescent="0.25"/>
    <row r="233" s="15" customFormat="1" x14ac:dyDescent="0.25"/>
    <row r="234" s="15" customFormat="1" x14ac:dyDescent="0.25"/>
    <row r="235" s="15" customFormat="1" x14ac:dyDescent="0.25"/>
    <row r="236" s="15" customFormat="1" x14ac:dyDescent="0.25"/>
    <row r="237" s="15" customFormat="1" x14ac:dyDescent="0.25"/>
    <row r="238" s="15" customFormat="1" x14ac:dyDescent="0.25"/>
    <row r="239" s="15" customFormat="1" x14ac:dyDescent="0.25"/>
    <row r="240" s="15" customFormat="1" x14ac:dyDescent="0.25"/>
    <row r="241" s="15" customFormat="1" x14ac:dyDescent="0.25"/>
    <row r="242" s="15" customFormat="1" x14ac:dyDescent="0.25"/>
    <row r="243" s="15" customFormat="1" x14ac:dyDescent="0.25"/>
    <row r="244" s="15" customFormat="1" x14ac:dyDescent="0.25"/>
    <row r="245" s="15" customFormat="1" x14ac:dyDescent="0.25"/>
    <row r="246" s="15" customFormat="1" x14ac:dyDescent="0.25"/>
    <row r="247" s="15" customFormat="1" x14ac:dyDescent="0.25"/>
    <row r="248" s="15" customFormat="1" x14ac:dyDescent="0.25"/>
    <row r="249" s="15" customFormat="1" x14ac:dyDescent="0.25"/>
    <row r="250" s="15" customFormat="1" x14ac:dyDescent="0.25"/>
    <row r="251" s="15" customFormat="1" x14ac:dyDescent="0.25"/>
    <row r="252" s="15" customFormat="1" x14ac:dyDescent="0.25"/>
    <row r="253" s="15" customFormat="1" x14ac:dyDescent="0.25"/>
    <row r="254" s="15" customFormat="1" x14ac:dyDescent="0.25"/>
    <row r="255" s="15" customFormat="1" x14ac:dyDescent="0.25"/>
    <row r="256" s="15" customFormat="1" x14ac:dyDescent="0.25"/>
    <row r="257" s="15" customFormat="1" x14ac:dyDescent="0.25"/>
    <row r="258" s="15" customFormat="1" x14ac:dyDescent="0.25"/>
    <row r="259" s="15" customFormat="1" x14ac:dyDescent="0.25"/>
    <row r="260" s="15" customFormat="1" x14ac:dyDescent="0.25"/>
    <row r="261" s="15" customFormat="1" x14ac:dyDescent="0.25"/>
    <row r="262" s="15" customFormat="1" x14ac:dyDescent="0.25"/>
    <row r="263" s="15" customFormat="1" x14ac:dyDescent="0.25"/>
    <row r="264" s="15" customFormat="1" x14ac:dyDescent="0.25"/>
    <row r="265" s="15" customFormat="1" x14ac:dyDescent="0.25"/>
    <row r="266" s="15" customFormat="1" x14ac:dyDescent="0.25"/>
    <row r="267" s="15" customFormat="1" x14ac:dyDescent="0.25"/>
    <row r="268" s="15" customFormat="1" x14ac:dyDescent="0.25"/>
    <row r="269" s="15" customFormat="1" x14ac:dyDescent="0.25"/>
    <row r="270" s="15" customFormat="1" x14ac:dyDescent="0.25"/>
    <row r="271" s="15" customFormat="1" x14ac:dyDescent="0.25"/>
    <row r="272" s="15" customFormat="1" x14ac:dyDescent="0.25"/>
    <row r="273" s="15" customFormat="1" x14ac:dyDescent="0.25"/>
    <row r="274" s="15" customFormat="1" x14ac:dyDescent="0.25"/>
    <row r="275" s="15" customFormat="1" x14ac:dyDescent="0.25"/>
    <row r="276" s="15" customFormat="1" x14ac:dyDescent="0.25"/>
    <row r="277" s="15" customFormat="1" x14ac:dyDescent="0.25"/>
    <row r="278" s="15" customFormat="1" x14ac:dyDescent="0.25"/>
    <row r="279" s="15" customFormat="1" x14ac:dyDescent="0.25"/>
    <row r="280" s="15" customFormat="1" x14ac:dyDescent="0.25"/>
    <row r="281" s="15" customFormat="1" x14ac:dyDescent="0.25"/>
    <row r="282" s="15" customFormat="1" x14ac:dyDescent="0.25"/>
    <row r="283" s="15" customFormat="1" x14ac:dyDescent="0.25"/>
    <row r="284" s="15" customFormat="1" x14ac:dyDescent="0.25"/>
    <row r="285" s="15" customFormat="1" x14ac:dyDescent="0.25"/>
    <row r="286" s="15" customFormat="1" x14ac:dyDescent="0.25"/>
    <row r="287" s="15" customFormat="1" x14ac:dyDescent="0.25"/>
    <row r="288" s="15" customFormat="1" x14ac:dyDescent="0.25"/>
    <row r="289" s="15" customFormat="1" x14ac:dyDescent="0.25"/>
    <row r="290" s="15" customFormat="1" x14ac:dyDescent="0.25"/>
    <row r="291" s="15" customFormat="1" x14ac:dyDescent="0.25"/>
    <row r="292" s="15" customFormat="1" x14ac:dyDescent="0.25"/>
    <row r="293" s="15" customFormat="1" x14ac:dyDescent="0.25"/>
    <row r="294" s="15" customFormat="1" x14ac:dyDescent="0.25"/>
    <row r="295" s="15" customFormat="1" x14ac:dyDescent="0.25"/>
    <row r="296" s="15" customFormat="1" x14ac:dyDescent="0.25"/>
    <row r="297" s="15" customFormat="1" x14ac:dyDescent="0.25"/>
    <row r="298" s="15" customFormat="1" x14ac:dyDescent="0.25"/>
    <row r="299" s="15" customFormat="1" x14ac:dyDescent="0.25"/>
    <row r="300" s="15" customFormat="1" x14ac:dyDescent="0.25"/>
    <row r="301" s="15" customFormat="1" x14ac:dyDescent="0.25"/>
    <row r="302" s="15" customFormat="1" x14ac:dyDescent="0.25"/>
    <row r="303" s="15" customFormat="1" x14ac:dyDescent="0.25"/>
    <row r="304" s="15" customFormat="1" x14ac:dyDescent="0.25"/>
    <row r="305" s="15" customFormat="1" x14ac:dyDescent="0.25"/>
    <row r="306" s="15" customFormat="1" x14ac:dyDescent="0.25"/>
    <row r="307" s="15" customFormat="1" x14ac:dyDescent="0.25"/>
    <row r="308" s="15" customFormat="1" x14ac:dyDescent="0.25"/>
    <row r="309" s="15" customFormat="1" x14ac:dyDescent="0.25"/>
    <row r="310" s="15" customFormat="1" x14ac:dyDescent="0.25"/>
    <row r="311" s="15" customFormat="1" x14ac:dyDescent="0.25"/>
    <row r="312" s="15" customFormat="1" x14ac:dyDescent="0.25"/>
    <row r="313" s="15" customFormat="1" x14ac:dyDescent="0.25"/>
    <row r="314" s="15" customFormat="1" x14ac:dyDescent="0.25"/>
    <row r="315" s="15" customFormat="1" x14ac:dyDescent="0.25"/>
    <row r="316" s="15" customFormat="1" x14ac:dyDescent="0.25"/>
    <row r="317" s="15" customFormat="1" x14ac:dyDescent="0.25"/>
    <row r="318" s="15" customFormat="1" x14ac:dyDescent="0.25"/>
    <row r="319" s="15" customFormat="1" x14ac:dyDescent="0.25"/>
    <row r="320" s="15" customFormat="1" x14ac:dyDescent="0.25"/>
    <row r="321" s="15" customFormat="1" x14ac:dyDescent="0.25"/>
    <row r="322" s="15" customFormat="1" x14ac:dyDescent="0.25"/>
    <row r="323" s="15" customFormat="1" x14ac:dyDescent="0.25"/>
    <row r="324" s="15" customFormat="1" x14ac:dyDescent="0.25"/>
    <row r="325" s="15" customFormat="1" x14ac:dyDescent="0.25"/>
    <row r="326" s="15" customFormat="1" x14ac:dyDescent="0.25"/>
    <row r="327" s="15" customFormat="1" x14ac:dyDescent="0.25"/>
    <row r="328" s="15" customFormat="1" x14ac:dyDescent="0.25"/>
    <row r="329" s="15" customFormat="1" x14ac:dyDescent="0.25"/>
    <row r="330" s="15" customFormat="1" x14ac:dyDescent="0.25"/>
    <row r="331" s="15" customFormat="1" x14ac:dyDescent="0.25"/>
    <row r="332" s="15" customFormat="1" x14ac:dyDescent="0.25"/>
    <row r="333" s="15" customFormat="1" x14ac:dyDescent="0.25"/>
    <row r="334" s="15" customFormat="1" x14ac:dyDescent="0.25"/>
    <row r="335" s="15" customFormat="1" x14ac:dyDescent="0.25"/>
    <row r="336" s="15" customFormat="1" x14ac:dyDescent="0.25"/>
    <row r="337" s="15" customFormat="1" x14ac:dyDescent="0.25"/>
    <row r="338" s="15" customFormat="1" x14ac:dyDescent="0.25"/>
    <row r="339" s="15" customFormat="1" x14ac:dyDescent="0.25"/>
    <row r="340" s="15" customFormat="1" x14ac:dyDescent="0.25"/>
    <row r="341" s="15" customFormat="1" x14ac:dyDescent="0.25"/>
    <row r="342" s="15" customFormat="1" x14ac:dyDescent="0.25"/>
    <row r="343" s="15" customFormat="1" x14ac:dyDescent="0.25"/>
    <row r="344" s="15" customFormat="1" x14ac:dyDescent="0.25"/>
    <row r="345" s="15" customFormat="1" x14ac:dyDescent="0.25"/>
    <row r="346" s="15" customFormat="1" x14ac:dyDescent="0.25"/>
    <row r="347" s="15" customFormat="1" x14ac:dyDescent="0.25"/>
    <row r="348" s="15" customFormat="1" x14ac:dyDescent="0.25"/>
    <row r="349" s="15" customFormat="1" x14ac:dyDescent="0.25"/>
    <row r="350" s="15" customFormat="1" x14ac:dyDescent="0.25"/>
    <row r="351" s="15" customFormat="1" x14ac:dyDescent="0.25"/>
    <row r="352" s="15" customFormat="1" x14ac:dyDescent="0.25"/>
    <row r="353" s="15" customFormat="1" x14ac:dyDescent="0.25"/>
    <row r="354" s="15" customFormat="1" x14ac:dyDescent="0.25"/>
    <row r="355" s="15" customFormat="1" x14ac:dyDescent="0.25"/>
    <row r="356" s="15" customFormat="1" x14ac:dyDescent="0.25"/>
    <row r="357" s="15" customFormat="1" x14ac:dyDescent="0.25"/>
    <row r="358" s="15" customFormat="1" x14ac:dyDescent="0.25"/>
    <row r="359" s="15" customFormat="1" x14ac:dyDescent="0.25"/>
    <row r="360" s="15" customFormat="1" x14ac:dyDescent="0.25"/>
    <row r="361" s="15" customFormat="1" x14ac:dyDescent="0.25"/>
    <row r="362" s="15" customFormat="1" x14ac:dyDescent="0.25"/>
    <row r="363" s="15" customFormat="1" x14ac:dyDescent="0.25"/>
    <row r="364" s="15" customFormat="1" x14ac:dyDescent="0.25"/>
    <row r="365" s="15" customFormat="1" x14ac:dyDescent="0.25"/>
    <row r="366" s="15" customFormat="1" x14ac:dyDescent="0.25"/>
    <row r="367" s="15" customFormat="1" x14ac:dyDescent="0.25"/>
    <row r="368" s="15" customFormat="1" x14ac:dyDescent="0.25"/>
    <row r="369" s="15" customFormat="1" x14ac:dyDescent="0.25"/>
    <row r="370" s="15" customFormat="1" x14ac:dyDescent="0.25"/>
    <row r="371" s="15" customFormat="1" x14ac:dyDescent="0.25"/>
    <row r="372" s="15" customFormat="1" x14ac:dyDescent="0.25"/>
    <row r="373" s="15" customFormat="1" x14ac:dyDescent="0.25"/>
    <row r="374" s="15" customFormat="1" x14ac:dyDescent="0.25"/>
    <row r="375" s="15" customFormat="1" x14ac:dyDescent="0.25"/>
    <row r="376" s="15" customFormat="1" x14ac:dyDescent="0.25"/>
    <row r="377" s="15" customFormat="1" x14ac:dyDescent="0.25"/>
    <row r="378" s="15" customFormat="1" x14ac:dyDescent="0.25"/>
    <row r="379" s="15" customFormat="1" x14ac:dyDescent="0.25"/>
    <row r="380" s="15" customFormat="1" x14ac:dyDescent="0.25"/>
    <row r="381" s="15" customFormat="1" x14ac:dyDescent="0.25"/>
    <row r="382" s="15" customFormat="1" x14ac:dyDescent="0.25"/>
    <row r="383" s="15" customFormat="1" x14ac:dyDescent="0.25"/>
    <row r="384" s="15" customFormat="1" x14ac:dyDescent="0.25"/>
    <row r="385" s="15" customFormat="1" x14ac:dyDescent="0.25"/>
    <row r="386" s="15" customFormat="1" x14ac:dyDescent="0.25"/>
    <row r="387" s="15" customFormat="1" x14ac:dyDescent="0.25"/>
    <row r="388" s="15" customFormat="1" x14ac:dyDescent="0.25"/>
    <row r="389" s="15" customFormat="1" x14ac:dyDescent="0.25"/>
    <row r="390" s="15" customFormat="1" x14ac:dyDescent="0.25"/>
    <row r="391" s="15" customFormat="1" x14ac:dyDescent="0.25"/>
    <row r="392" s="15" customFormat="1" x14ac:dyDescent="0.25"/>
    <row r="393" s="15" customFormat="1" x14ac:dyDescent="0.25"/>
    <row r="394" s="15" customFormat="1" x14ac:dyDescent="0.25"/>
    <row r="395" s="15" customFormat="1" x14ac:dyDescent="0.25"/>
    <row r="396" s="15" customFormat="1" x14ac:dyDescent="0.25"/>
    <row r="397" s="15" customFormat="1" x14ac:dyDescent="0.25"/>
    <row r="398" s="15" customFormat="1" x14ac:dyDescent="0.25"/>
    <row r="399" s="15" customFormat="1" x14ac:dyDescent="0.25"/>
    <row r="400" s="15" customFormat="1" x14ac:dyDescent="0.25"/>
    <row r="401" s="15" customFormat="1" x14ac:dyDescent="0.25"/>
    <row r="402" s="15" customFormat="1" x14ac:dyDescent="0.25"/>
    <row r="403" s="15" customFormat="1" x14ac:dyDescent="0.25"/>
    <row r="404" s="15" customFormat="1" x14ac:dyDescent="0.25"/>
    <row r="405" s="15" customFormat="1" x14ac:dyDescent="0.25"/>
    <row r="406" s="15" customFormat="1" x14ac:dyDescent="0.25"/>
    <row r="407" s="15" customFormat="1" x14ac:dyDescent="0.25"/>
    <row r="408" s="15" customFormat="1" x14ac:dyDescent="0.25"/>
    <row r="409" s="15" customFormat="1" x14ac:dyDescent="0.25"/>
    <row r="410" s="15" customFormat="1" x14ac:dyDescent="0.25"/>
    <row r="411" s="15" customFormat="1" x14ac:dyDescent="0.25"/>
    <row r="412" s="15" customFormat="1" x14ac:dyDescent="0.25"/>
    <row r="413" s="15" customFormat="1" x14ac:dyDescent="0.25"/>
    <row r="414" s="15" customFormat="1" x14ac:dyDescent="0.25"/>
    <row r="415" s="15" customFormat="1" x14ac:dyDescent="0.25"/>
    <row r="416" s="15" customFormat="1" x14ac:dyDescent="0.25"/>
    <row r="417" s="15" customFormat="1" x14ac:dyDescent="0.25"/>
    <row r="418" s="15" customFormat="1" x14ac:dyDescent="0.25"/>
    <row r="419" s="15" customFormat="1" x14ac:dyDescent="0.25"/>
    <row r="420" s="15" customFormat="1" x14ac:dyDescent="0.25"/>
    <row r="421" s="15" customFormat="1" x14ac:dyDescent="0.25"/>
    <row r="422" s="15" customFormat="1" x14ac:dyDescent="0.25"/>
    <row r="423" s="15" customFormat="1" x14ac:dyDescent="0.25"/>
    <row r="424" s="15" customFormat="1" x14ac:dyDescent="0.25"/>
    <row r="425" s="15" customFormat="1" x14ac:dyDescent="0.25"/>
    <row r="426" s="15" customFormat="1" x14ac:dyDescent="0.25"/>
    <row r="427" s="15" customFormat="1" x14ac:dyDescent="0.25"/>
    <row r="428" s="15" customFormat="1" x14ac:dyDescent="0.25"/>
    <row r="429" s="15" customFormat="1" x14ac:dyDescent="0.25"/>
    <row r="430" s="15" customFormat="1" x14ac:dyDescent="0.25"/>
    <row r="431" s="15" customFormat="1" x14ac:dyDescent="0.25"/>
    <row r="432" s="15" customFormat="1" x14ac:dyDescent="0.25"/>
    <row r="433" s="15" customFormat="1" x14ac:dyDescent="0.25"/>
    <row r="434" s="15" customFormat="1" x14ac:dyDescent="0.25"/>
    <row r="435" s="15" customFormat="1" x14ac:dyDescent="0.25"/>
    <row r="436" s="15" customFormat="1" x14ac:dyDescent="0.25"/>
    <row r="437" s="15" customFormat="1" x14ac:dyDescent="0.25"/>
    <row r="438" s="15" customFormat="1" x14ac:dyDescent="0.25"/>
    <row r="439" s="15" customFormat="1" x14ac:dyDescent="0.25"/>
    <row r="440" s="15" customFormat="1" x14ac:dyDescent="0.25"/>
    <row r="441" s="15" customFormat="1" x14ac:dyDescent="0.25"/>
    <row r="442" s="15" customFormat="1" x14ac:dyDescent="0.25"/>
    <row r="443" s="15" customFormat="1" x14ac:dyDescent="0.25"/>
    <row r="444" s="15" customFormat="1" x14ac:dyDescent="0.25"/>
    <row r="445" s="15" customFormat="1" x14ac:dyDescent="0.25"/>
    <row r="446" s="15" customFormat="1" x14ac:dyDescent="0.25"/>
    <row r="447" s="15" customFormat="1" x14ac:dyDescent="0.25"/>
    <row r="448" s="15" customFormat="1" x14ac:dyDescent="0.25"/>
    <row r="449" s="15" customFormat="1" x14ac:dyDescent="0.25"/>
    <row r="450" s="15" customFormat="1" x14ac:dyDescent="0.25"/>
    <row r="451" s="15" customFormat="1" x14ac:dyDescent="0.25"/>
    <row r="452" s="15" customFormat="1" x14ac:dyDescent="0.25"/>
    <row r="453" s="15" customFormat="1" x14ac:dyDescent="0.25"/>
    <row r="454" s="15" customFormat="1" x14ac:dyDescent="0.25"/>
    <row r="455" s="15" customFormat="1" x14ac:dyDescent="0.25"/>
    <row r="456" s="15" customFormat="1" x14ac:dyDescent="0.25"/>
    <row r="457" s="15" customFormat="1" x14ac:dyDescent="0.25"/>
    <row r="458" s="15" customFormat="1" x14ac:dyDescent="0.25"/>
    <row r="459" s="15" customFormat="1" x14ac:dyDescent="0.25"/>
    <row r="460" s="15" customFormat="1" x14ac:dyDescent="0.25"/>
    <row r="461" s="15" customFormat="1" x14ac:dyDescent="0.25"/>
    <row r="462" s="15" customFormat="1" x14ac:dyDescent="0.25"/>
    <row r="463" s="15" customFormat="1" x14ac:dyDescent="0.25"/>
    <row r="464" s="15" customFormat="1" x14ac:dyDescent="0.25"/>
    <row r="465" s="15" customFormat="1" x14ac:dyDescent="0.25"/>
    <row r="466" s="15" customFormat="1" x14ac:dyDescent="0.25"/>
    <row r="467" s="15" customFormat="1" x14ac:dyDescent="0.25"/>
    <row r="468" s="15" customFormat="1" x14ac:dyDescent="0.25"/>
    <row r="469" s="15" customFormat="1" x14ac:dyDescent="0.25"/>
    <row r="470" s="15" customFormat="1" x14ac:dyDescent="0.25"/>
    <row r="471" s="15" customFormat="1" x14ac:dyDescent="0.25"/>
    <row r="472" s="15" customFormat="1" x14ac:dyDescent="0.25"/>
    <row r="473" s="15" customFormat="1" x14ac:dyDescent="0.25"/>
    <row r="474" s="15" customFormat="1" x14ac:dyDescent="0.25"/>
    <row r="475" s="15" customFormat="1" x14ac:dyDescent="0.25"/>
    <row r="476" s="15" customFormat="1" x14ac:dyDescent="0.25"/>
    <row r="477" s="15" customFormat="1" x14ac:dyDescent="0.25"/>
    <row r="478" s="15" customFormat="1" x14ac:dyDescent="0.25"/>
    <row r="479" s="15" customFormat="1" x14ac:dyDescent="0.25"/>
    <row r="480" s="15" customFormat="1" x14ac:dyDescent="0.25"/>
    <row r="481" s="15" customFormat="1" x14ac:dyDescent="0.25"/>
    <row r="482" s="15" customFormat="1" x14ac:dyDescent="0.25"/>
    <row r="483" s="15" customFormat="1" x14ac:dyDescent="0.25"/>
    <row r="484" s="15" customFormat="1" x14ac:dyDescent="0.25"/>
    <row r="485" s="15" customFormat="1" x14ac:dyDescent="0.25"/>
    <row r="486" s="15" customFormat="1" x14ac:dyDescent="0.25"/>
    <row r="487" s="15" customFormat="1" x14ac:dyDescent="0.25"/>
    <row r="488" s="15" customFormat="1" x14ac:dyDescent="0.25"/>
    <row r="489" s="15" customFormat="1" x14ac:dyDescent="0.25"/>
    <row r="490" s="15" customFormat="1" x14ac:dyDescent="0.25"/>
    <row r="491" s="15" customFormat="1" x14ac:dyDescent="0.25"/>
    <row r="492" s="15" customFormat="1" x14ac:dyDescent="0.25"/>
    <row r="493" s="15" customFormat="1" x14ac:dyDescent="0.25"/>
    <row r="494" s="15" customFormat="1" x14ac:dyDescent="0.25"/>
    <row r="495" s="15" customFormat="1" x14ac:dyDescent="0.25"/>
    <row r="496" s="15" customFormat="1" x14ac:dyDescent="0.25"/>
    <row r="497" s="15" customFormat="1" x14ac:dyDescent="0.25"/>
    <row r="498" s="15" customFormat="1" x14ac:dyDescent="0.25"/>
    <row r="499" s="15" customFormat="1" x14ac:dyDescent="0.25"/>
    <row r="500" s="15" customFormat="1" x14ac:dyDescent="0.25"/>
    <row r="501" s="15" customFormat="1" x14ac:dyDescent="0.25"/>
    <row r="502" s="15" customFormat="1" x14ac:dyDescent="0.25"/>
    <row r="503" s="15" customFormat="1" x14ac:dyDescent="0.25"/>
    <row r="504" s="15" customFormat="1" x14ac:dyDescent="0.25"/>
    <row r="505" s="15" customFormat="1" x14ac:dyDescent="0.25"/>
    <row r="506" s="15" customFormat="1" x14ac:dyDescent="0.25"/>
    <row r="507" s="15" customFormat="1" x14ac:dyDescent="0.25"/>
    <row r="508" s="15" customFormat="1" x14ac:dyDescent="0.25"/>
    <row r="509" s="15" customFormat="1" x14ac:dyDescent="0.25"/>
    <row r="510" s="15" customFormat="1" x14ac:dyDescent="0.25"/>
    <row r="511" s="15" customFormat="1" x14ac:dyDescent="0.25"/>
    <row r="512" s="15" customFormat="1" x14ac:dyDescent="0.25"/>
    <row r="513" s="15" customFormat="1" x14ac:dyDescent="0.25"/>
    <row r="514" s="15" customFormat="1" x14ac:dyDescent="0.25"/>
    <row r="515" s="15" customFormat="1" x14ac:dyDescent="0.25"/>
    <row r="516" s="15" customFormat="1" x14ac:dyDescent="0.25"/>
    <row r="517" s="15" customFormat="1" x14ac:dyDescent="0.25"/>
    <row r="518" s="15" customFormat="1" x14ac:dyDescent="0.25"/>
    <row r="519" s="15" customFormat="1" x14ac:dyDescent="0.25"/>
    <row r="520" s="15" customFormat="1" x14ac:dyDescent="0.25"/>
    <row r="521" s="15" customFormat="1" x14ac:dyDescent="0.25"/>
    <row r="522" s="15" customFormat="1" x14ac:dyDescent="0.25"/>
    <row r="523" s="15" customFormat="1" x14ac:dyDescent="0.25"/>
    <row r="524" s="15" customFormat="1" x14ac:dyDescent="0.25"/>
    <row r="525" s="15" customFormat="1" x14ac:dyDescent="0.25"/>
    <row r="526" s="15" customFormat="1" x14ac:dyDescent="0.25"/>
    <row r="527" s="15" customFormat="1" x14ac:dyDescent="0.25"/>
    <row r="528" s="15" customFormat="1" x14ac:dyDescent="0.25"/>
    <row r="529" s="15" customFormat="1" x14ac:dyDescent="0.25"/>
    <row r="530" s="15" customFormat="1" x14ac:dyDescent="0.25"/>
    <row r="531" s="15" customFormat="1" x14ac:dyDescent="0.25"/>
    <row r="532" s="15" customFormat="1" x14ac:dyDescent="0.25"/>
    <row r="533" s="15" customFormat="1" x14ac:dyDescent="0.25"/>
    <row r="534" s="15" customFormat="1" x14ac:dyDescent="0.25"/>
    <row r="535" s="15" customFormat="1" x14ac:dyDescent="0.25"/>
    <row r="536" s="15" customFormat="1" x14ac:dyDescent="0.25"/>
    <row r="537" s="15" customFormat="1" x14ac:dyDescent="0.25"/>
    <row r="538" s="15" customFormat="1" x14ac:dyDescent="0.25"/>
    <row r="539" s="15" customFormat="1" x14ac:dyDescent="0.25"/>
    <row r="540" s="15" customFormat="1" x14ac:dyDescent="0.25"/>
    <row r="541" s="15" customFormat="1" x14ac:dyDescent="0.25"/>
    <row r="542" s="15" customFormat="1" x14ac:dyDescent="0.25"/>
    <row r="543" s="15" customFormat="1" x14ac:dyDescent="0.25"/>
    <row r="544" s="15" customFormat="1" x14ac:dyDescent="0.25"/>
    <row r="545" s="15" customFormat="1" x14ac:dyDescent="0.25"/>
    <row r="546" s="15" customFormat="1" x14ac:dyDescent="0.25"/>
    <row r="547" s="15" customFormat="1" x14ac:dyDescent="0.25"/>
    <row r="548" s="15" customFormat="1" x14ac:dyDescent="0.25"/>
    <row r="549" s="15" customFormat="1" x14ac:dyDescent="0.25"/>
    <row r="550" s="15" customFormat="1" x14ac:dyDescent="0.25"/>
    <row r="551" s="15" customFormat="1" x14ac:dyDescent="0.25"/>
    <row r="552" s="15" customFormat="1" x14ac:dyDescent="0.25"/>
    <row r="553" s="15" customFormat="1" x14ac:dyDescent="0.25"/>
    <row r="554" s="15" customFormat="1" x14ac:dyDescent="0.25"/>
    <row r="555" s="15" customFormat="1" x14ac:dyDescent="0.25"/>
    <row r="556" s="15" customFormat="1" x14ac:dyDescent="0.25"/>
    <row r="557" s="15" customFormat="1" x14ac:dyDescent="0.25"/>
    <row r="558" s="15" customFormat="1" x14ac:dyDescent="0.25"/>
    <row r="559" s="15" customFormat="1" x14ac:dyDescent="0.25"/>
    <row r="560" s="15" customFormat="1" x14ac:dyDescent="0.25"/>
    <row r="561" s="15" customFormat="1" x14ac:dyDescent="0.25"/>
    <row r="562" s="15" customFormat="1" x14ac:dyDescent="0.25"/>
    <row r="563" s="15" customFormat="1" x14ac:dyDescent="0.25"/>
    <row r="564" s="15" customFormat="1" x14ac:dyDescent="0.25"/>
    <row r="565" s="15" customFormat="1" x14ac:dyDescent="0.25"/>
    <row r="566" s="15" customFormat="1" x14ac:dyDescent="0.25"/>
    <row r="567" s="15" customFormat="1" x14ac:dyDescent="0.25"/>
    <row r="568" s="15" customFormat="1" x14ac:dyDescent="0.25"/>
    <row r="569" s="15" customFormat="1" x14ac:dyDescent="0.25"/>
    <row r="570" s="15" customFormat="1" x14ac:dyDescent="0.25"/>
    <row r="571" s="15" customFormat="1" x14ac:dyDescent="0.25"/>
    <row r="572" s="15" customFormat="1" x14ac:dyDescent="0.25"/>
    <row r="573" s="15" customFormat="1" x14ac:dyDescent="0.25"/>
    <row r="574" s="15" customFormat="1" x14ac:dyDescent="0.25"/>
    <row r="575" s="15" customFormat="1" x14ac:dyDescent="0.25"/>
    <row r="576" s="15" customFormat="1" x14ac:dyDescent="0.25"/>
    <row r="577" s="15" customFormat="1" x14ac:dyDescent="0.25"/>
    <row r="578" s="15" customFormat="1" x14ac:dyDescent="0.25"/>
    <row r="579" s="15" customFormat="1" x14ac:dyDescent="0.25"/>
    <row r="580" s="15" customFormat="1" x14ac:dyDescent="0.25"/>
    <row r="581" s="15" customFormat="1" x14ac:dyDescent="0.25"/>
    <row r="582" s="15" customFormat="1" x14ac:dyDescent="0.25"/>
    <row r="583" s="15" customFormat="1" x14ac:dyDescent="0.25"/>
    <row r="584" s="15" customFormat="1" x14ac:dyDescent="0.25"/>
    <row r="585" s="15" customFormat="1" x14ac:dyDescent="0.25"/>
    <row r="586" s="15" customFormat="1" x14ac:dyDescent="0.25"/>
    <row r="587" s="15" customFormat="1" x14ac:dyDescent="0.25"/>
    <row r="588" s="15" customFormat="1" x14ac:dyDescent="0.25"/>
    <row r="589" s="15" customFormat="1" x14ac:dyDescent="0.25"/>
    <row r="590" s="15" customFormat="1" x14ac:dyDescent="0.25"/>
    <row r="591" s="15" customFormat="1" x14ac:dyDescent="0.25"/>
    <row r="592" s="15" customFormat="1" x14ac:dyDescent="0.25"/>
    <row r="593" s="15" customFormat="1" x14ac:dyDescent="0.25"/>
    <row r="594" s="15" customFormat="1" x14ac:dyDescent="0.25"/>
    <row r="595" s="15" customFormat="1" x14ac:dyDescent="0.25"/>
    <row r="596" s="15" customFormat="1" x14ac:dyDescent="0.25"/>
    <row r="597" s="15" customFormat="1" x14ac:dyDescent="0.25"/>
    <row r="598" s="15" customFormat="1" x14ac:dyDescent="0.25"/>
    <row r="599" s="15" customFormat="1" x14ac:dyDescent="0.25"/>
    <row r="600" s="15" customFormat="1" x14ac:dyDescent="0.25"/>
    <row r="601" s="15" customFormat="1" x14ac:dyDescent="0.25"/>
    <row r="602" s="15" customFormat="1" x14ac:dyDescent="0.25"/>
    <row r="603" s="15" customFormat="1" x14ac:dyDescent="0.25"/>
    <row r="604" s="15" customFormat="1" x14ac:dyDescent="0.25"/>
    <row r="605" s="15" customFormat="1" x14ac:dyDescent="0.25"/>
    <row r="606" s="15" customFormat="1" x14ac:dyDescent="0.25"/>
    <row r="607" s="15" customFormat="1" x14ac:dyDescent="0.25"/>
    <row r="608" s="15" customFormat="1" x14ac:dyDescent="0.25"/>
    <row r="609" s="15" customFormat="1" x14ac:dyDescent="0.25"/>
    <row r="610" s="15" customFormat="1" x14ac:dyDescent="0.25"/>
    <row r="611" s="15" customFormat="1" x14ac:dyDescent="0.25"/>
    <row r="612" s="15" customFormat="1" x14ac:dyDescent="0.25"/>
    <row r="613" s="15" customFormat="1" x14ac:dyDescent="0.25"/>
    <row r="614" s="15" customFormat="1" x14ac:dyDescent="0.25"/>
    <row r="615" s="15" customFormat="1" x14ac:dyDescent="0.25"/>
    <row r="616" s="15" customFormat="1" x14ac:dyDescent="0.25"/>
    <row r="617" s="15" customFormat="1" x14ac:dyDescent="0.25"/>
    <row r="618" s="15" customFormat="1" x14ac:dyDescent="0.25"/>
    <row r="619" s="15" customFormat="1" x14ac:dyDescent="0.25"/>
    <row r="620" s="15" customFormat="1" x14ac:dyDescent="0.25"/>
    <row r="621" s="15" customFormat="1" x14ac:dyDescent="0.25"/>
    <row r="622" s="15" customFormat="1" x14ac:dyDescent="0.25"/>
    <row r="623" s="15" customFormat="1" x14ac:dyDescent="0.25"/>
    <row r="624" s="15" customFormat="1" x14ac:dyDescent="0.25"/>
    <row r="625" s="15" customFormat="1" x14ac:dyDescent="0.25"/>
    <row r="626" s="15" customFormat="1" x14ac:dyDescent="0.25"/>
    <row r="627" s="15" customFormat="1" x14ac:dyDescent="0.25"/>
    <row r="628" s="15" customFormat="1" x14ac:dyDescent="0.25"/>
    <row r="629" s="15" customFormat="1" x14ac:dyDescent="0.25"/>
    <row r="630" s="15" customFormat="1" x14ac:dyDescent="0.25"/>
    <row r="631" s="15" customFormat="1" x14ac:dyDescent="0.25"/>
    <row r="632" s="15" customFormat="1" x14ac:dyDescent="0.25"/>
    <row r="633" s="15" customFormat="1" x14ac:dyDescent="0.25"/>
    <row r="634" s="15" customFormat="1" x14ac:dyDescent="0.25"/>
    <row r="635" s="15" customFormat="1" x14ac:dyDescent="0.25"/>
    <row r="636" s="15" customFormat="1" x14ac:dyDescent="0.25"/>
    <row r="637" s="15" customFormat="1" x14ac:dyDescent="0.25"/>
    <row r="638" s="15" customFormat="1" x14ac:dyDescent="0.25"/>
    <row r="639" s="15" customFormat="1" x14ac:dyDescent="0.25"/>
    <row r="640" s="15" customFormat="1" x14ac:dyDescent="0.25"/>
    <row r="641" s="15" customFormat="1" x14ac:dyDescent="0.25"/>
    <row r="642" s="15" customFormat="1" x14ac:dyDescent="0.25"/>
    <row r="643" s="15" customFormat="1" x14ac:dyDescent="0.25"/>
    <row r="644" s="15" customFormat="1" x14ac:dyDescent="0.25"/>
    <row r="645" s="15" customFormat="1" x14ac:dyDescent="0.25"/>
    <row r="646" s="15" customFormat="1" x14ac:dyDescent="0.25"/>
    <row r="647" s="15" customFormat="1" x14ac:dyDescent="0.25"/>
    <row r="648" s="15" customFormat="1" x14ac:dyDescent="0.25"/>
    <row r="649" s="15" customFormat="1" x14ac:dyDescent="0.25"/>
    <row r="650" s="15" customFormat="1" x14ac:dyDescent="0.25"/>
    <row r="651" s="15" customFormat="1" x14ac:dyDescent="0.25"/>
    <row r="652" s="15" customFormat="1" x14ac:dyDescent="0.25"/>
    <row r="653" s="15" customFormat="1" x14ac:dyDescent="0.25"/>
    <row r="654" s="15" customFormat="1" x14ac:dyDescent="0.25"/>
    <row r="655" s="15" customFormat="1" x14ac:dyDescent="0.25"/>
    <row r="656" s="15" customFormat="1" x14ac:dyDescent="0.25"/>
    <row r="657" s="15" customFormat="1" x14ac:dyDescent="0.25"/>
    <row r="658" s="15" customFormat="1" x14ac:dyDescent="0.25"/>
    <row r="659" s="15" customFormat="1" x14ac:dyDescent="0.25"/>
    <row r="660" s="15" customFormat="1" x14ac:dyDescent="0.25"/>
    <row r="661" s="15" customFormat="1" x14ac:dyDescent="0.25"/>
    <row r="662" s="15" customFormat="1" x14ac:dyDescent="0.25"/>
    <row r="663" s="15" customFormat="1" x14ac:dyDescent="0.25"/>
    <row r="664" s="15" customFormat="1" x14ac:dyDescent="0.25"/>
    <row r="665" s="15" customFormat="1" x14ac:dyDescent="0.25"/>
    <row r="666" s="15" customFormat="1" x14ac:dyDescent="0.25"/>
    <row r="667" s="15" customFormat="1" x14ac:dyDescent="0.25"/>
    <row r="668" s="15" customFormat="1" x14ac:dyDescent="0.25"/>
    <row r="669" s="15" customFormat="1" x14ac:dyDescent="0.25"/>
    <row r="670" s="15" customFormat="1" x14ac:dyDescent="0.25"/>
    <row r="671" s="15" customFormat="1" x14ac:dyDescent="0.25"/>
    <row r="672" s="15" customFormat="1" x14ac:dyDescent="0.25"/>
    <row r="673" s="15" customFormat="1" x14ac:dyDescent="0.25"/>
    <row r="674" s="15" customFormat="1" x14ac:dyDescent="0.25"/>
    <row r="675" s="15" customFormat="1" x14ac:dyDescent="0.25"/>
    <row r="676" s="15" customFormat="1" x14ac:dyDescent="0.25"/>
    <row r="677" s="15" customFormat="1" x14ac:dyDescent="0.25"/>
    <row r="678" s="15" customFormat="1" x14ac:dyDescent="0.25"/>
    <row r="679" s="15" customFormat="1" x14ac:dyDescent="0.25"/>
    <row r="680" s="15" customFormat="1" x14ac:dyDescent="0.25"/>
    <row r="681" s="15" customFormat="1" x14ac:dyDescent="0.25"/>
    <row r="682" s="15" customFormat="1" x14ac:dyDescent="0.25"/>
    <row r="683" s="15" customFormat="1" x14ac:dyDescent="0.25"/>
    <row r="684" s="15" customFormat="1" x14ac:dyDescent="0.25"/>
    <row r="685" s="15" customFormat="1" x14ac:dyDescent="0.25"/>
    <row r="686" s="15" customFormat="1" x14ac:dyDescent="0.25"/>
    <row r="687" s="15" customFormat="1" x14ac:dyDescent="0.25"/>
    <row r="688" s="15" customFormat="1" x14ac:dyDescent="0.25"/>
    <row r="689" s="15" customFormat="1" x14ac:dyDescent="0.25"/>
    <row r="690" s="15" customFormat="1" x14ac:dyDescent="0.25"/>
    <row r="691" s="15" customFormat="1" x14ac:dyDescent="0.25"/>
    <row r="692" s="15" customFormat="1" x14ac:dyDescent="0.25"/>
    <row r="693" s="15" customFormat="1" x14ac:dyDescent="0.25"/>
    <row r="694" s="15" customFormat="1" x14ac:dyDescent="0.25"/>
    <row r="695" s="15" customFormat="1" x14ac:dyDescent="0.25"/>
    <row r="696" s="15" customFormat="1" x14ac:dyDescent="0.25"/>
    <row r="697" s="15" customFormat="1" x14ac:dyDescent="0.25"/>
    <row r="698" s="15" customFormat="1" x14ac:dyDescent="0.25"/>
    <row r="699" s="15" customFormat="1" x14ac:dyDescent="0.25"/>
    <row r="700" s="15" customFormat="1" x14ac:dyDescent="0.25"/>
    <row r="701" s="15" customFormat="1" x14ac:dyDescent="0.25"/>
    <row r="702" s="15" customFormat="1" x14ac:dyDescent="0.25"/>
    <row r="703" s="15" customFormat="1" x14ac:dyDescent="0.25"/>
    <row r="704" s="15" customFormat="1" x14ac:dyDescent="0.25"/>
    <row r="705" s="15" customFormat="1" x14ac:dyDescent="0.25"/>
    <row r="706" s="15" customFormat="1" x14ac:dyDescent="0.25"/>
    <row r="707" s="15" customFormat="1" x14ac:dyDescent="0.25"/>
    <row r="708" s="15" customFormat="1" x14ac:dyDescent="0.25"/>
    <row r="709" s="15" customFormat="1" x14ac:dyDescent="0.25"/>
    <row r="710" s="15" customFormat="1" x14ac:dyDescent="0.25"/>
    <row r="711" s="15" customFormat="1" x14ac:dyDescent="0.25"/>
    <row r="712" s="15" customFormat="1" x14ac:dyDescent="0.25"/>
    <row r="713" s="15" customFormat="1" x14ac:dyDescent="0.25"/>
    <row r="714" s="15" customFormat="1" x14ac:dyDescent="0.25"/>
    <row r="715" s="15" customFormat="1" x14ac:dyDescent="0.25"/>
    <row r="716" s="15" customFormat="1" x14ac:dyDescent="0.25"/>
    <row r="717" s="15" customFormat="1" x14ac:dyDescent="0.25"/>
    <row r="718" s="15" customFormat="1" x14ac:dyDescent="0.25"/>
    <row r="719" s="15" customFormat="1" x14ac:dyDescent="0.25"/>
    <row r="720" s="15" customFormat="1" x14ac:dyDescent="0.25"/>
    <row r="721" s="15" customFormat="1" x14ac:dyDescent="0.25"/>
    <row r="722" s="15" customFormat="1" x14ac:dyDescent="0.25"/>
    <row r="723" s="15" customFormat="1" x14ac:dyDescent="0.25"/>
    <row r="724" s="15" customFormat="1" x14ac:dyDescent="0.25"/>
    <row r="725" s="15" customFormat="1" x14ac:dyDescent="0.25"/>
    <row r="726" s="15" customFormat="1" x14ac:dyDescent="0.25"/>
    <row r="727" s="15" customFormat="1" x14ac:dyDescent="0.25"/>
    <row r="728" s="15" customFormat="1" x14ac:dyDescent="0.25"/>
    <row r="729" s="15" customFormat="1" x14ac:dyDescent="0.25"/>
    <row r="730" s="15" customFormat="1" x14ac:dyDescent="0.25"/>
    <row r="731" s="15" customFormat="1" x14ac:dyDescent="0.25"/>
    <row r="732" s="15" customFormat="1" x14ac:dyDescent="0.25"/>
    <row r="733" s="15" customFormat="1" x14ac:dyDescent="0.25"/>
    <row r="734" s="15" customFormat="1" x14ac:dyDescent="0.25"/>
    <row r="735" s="15" customFormat="1" x14ac:dyDescent="0.25"/>
    <row r="736" s="15" customFormat="1" x14ac:dyDescent="0.25"/>
    <row r="737" s="15" customFormat="1" x14ac:dyDescent="0.25"/>
    <row r="738" s="15" customFormat="1" x14ac:dyDescent="0.25"/>
    <row r="739" s="15" customFormat="1" x14ac:dyDescent="0.25"/>
    <row r="740" s="15" customFormat="1" x14ac:dyDescent="0.25"/>
    <row r="741" s="15" customFormat="1" x14ac:dyDescent="0.25"/>
    <row r="742" s="15" customFormat="1" x14ac:dyDescent="0.25"/>
    <row r="743" s="15" customFormat="1" x14ac:dyDescent="0.25"/>
    <row r="744" s="15" customFormat="1" x14ac:dyDescent="0.25"/>
    <row r="745" s="15" customFormat="1" x14ac:dyDescent="0.25"/>
    <row r="746" s="15" customFormat="1" x14ac:dyDescent="0.25"/>
    <row r="747" s="15" customFormat="1" x14ac:dyDescent="0.25"/>
    <row r="748" s="15" customFormat="1" x14ac:dyDescent="0.25"/>
    <row r="749" s="15" customFormat="1" x14ac:dyDescent="0.25"/>
    <row r="750" s="15" customFormat="1" x14ac:dyDescent="0.25"/>
    <row r="751" s="15" customFormat="1" x14ac:dyDescent="0.25"/>
    <row r="752" s="15" customFormat="1" x14ac:dyDescent="0.25"/>
    <row r="753" s="15" customFormat="1" x14ac:dyDescent="0.25"/>
    <row r="754" s="15" customFormat="1" x14ac:dyDescent="0.25"/>
    <row r="755" s="15" customFormat="1" x14ac:dyDescent="0.25"/>
    <row r="756" s="15" customFormat="1" x14ac:dyDescent="0.25"/>
    <row r="757" s="15" customFormat="1" x14ac:dyDescent="0.25"/>
    <row r="758" s="15" customFormat="1" x14ac:dyDescent="0.25"/>
    <row r="759" s="15" customFormat="1" x14ac:dyDescent="0.25"/>
    <row r="760" s="15" customFormat="1" x14ac:dyDescent="0.25"/>
    <row r="761" s="15" customFormat="1" x14ac:dyDescent="0.25"/>
    <row r="762" s="15" customFormat="1" x14ac:dyDescent="0.25"/>
    <row r="763" s="15" customFormat="1" x14ac:dyDescent="0.25"/>
    <row r="764" s="15" customFormat="1" x14ac:dyDescent="0.25"/>
    <row r="765" s="15" customFormat="1" x14ac:dyDescent="0.25"/>
    <row r="766" s="15" customFormat="1" x14ac:dyDescent="0.25"/>
    <row r="767" s="15" customFormat="1" x14ac:dyDescent="0.25"/>
    <row r="768" s="15" customFormat="1" x14ac:dyDescent="0.25"/>
    <row r="769" s="15" customFormat="1" x14ac:dyDescent="0.25"/>
    <row r="770" s="15" customFormat="1" x14ac:dyDescent="0.25"/>
    <row r="771" s="15" customFormat="1" x14ac:dyDescent="0.25"/>
    <row r="772" s="15" customFormat="1" x14ac:dyDescent="0.25"/>
    <row r="773" s="15" customFormat="1" x14ac:dyDescent="0.25"/>
    <row r="774" s="15" customFormat="1" x14ac:dyDescent="0.25"/>
    <row r="775" s="15" customFormat="1" x14ac:dyDescent="0.25"/>
    <row r="776" s="15" customFormat="1" x14ac:dyDescent="0.25"/>
    <row r="777" s="15" customFormat="1" x14ac:dyDescent="0.25"/>
    <row r="778" s="15" customFormat="1" x14ac:dyDescent="0.25"/>
    <row r="779" s="15" customFormat="1" x14ac:dyDescent="0.25"/>
    <row r="780" s="15" customFormat="1" x14ac:dyDescent="0.25"/>
    <row r="781" s="15" customFormat="1" x14ac:dyDescent="0.25"/>
    <row r="782" s="15" customFormat="1" x14ac:dyDescent="0.25"/>
    <row r="783" s="15" customFormat="1" x14ac:dyDescent="0.25"/>
    <row r="784" s="15" customFormat="1" x14ac:dyDescent="0.25"/>
    <row r="785" s="15" customFormat="1" x14ac:dyDescent="0.25"/>
    <row r="786" s="15" customFormat="1" x14ac:dyDescent="0.25"/>
    <row r="787" s="15" customFormat="1" x14ac:dyDescent="0.25"/>
    <row r="788" s="15" customFormat="1" x14ac:dyDescent="0.25"/>
    <row r="789" s="15" customFormat="1" x14ac:dyDescent="0.25"/>
    <row r="790" s="15" customFormat="1" x14ac:dyDescent="0.25"/>
    <row r="791" s="15" customFormat="1" x14ac:dyDescent="0.25"/>
    <row r="792" s="15" customFormat="1" x14ac:dyDescent="0.25"/>
    <row r="793" s="15" customFormat="1" x14ac:dyDescent="0.25"/>
    <row r="794" s="15" customFormat="1" x14ac:dyDescent="0.25"/>
    <row r="795" s="15" customFormat="1" x14ac:dyDescent="0.25"/>
    <row r="796" s="15" customFormat="1" x14ac:dyDescent="0.25"/>
    <row r="797" s="15" customFormat="1" x14ac:dyDescent="0.25"/>
    <row r="798" s="15" customFormat="1" x14ac:dyDescent="0.25"/>
    <row r="799" s="15" customFormat="1" x14ac:dyDescent="0.25"/>
    <row r="800" s="15" customFormat="1" x14ac:dyDescent="0.25"/>
    <row r="801" s="15" customFormat="1" x14ac:dyDescent="0.25"/>
    <row r="802" s="15" customFormat="1" x14ac:dyDescent="0.25"/>
    <row r="803" s="15" customFormat="1" x14ac:dyDescent="0.25"/>
    <row r="804" s="15" customFormat="1" x14ac:dyDescent="0.25"/>
    <row r="805" s="15" customFormat="1" x14ac:dyDescent="0.25"/>
    <row r="806" s="15" customFormat="1" x14ac:dyDescent="0.25"/>
    <row r="807" s="15" customFormat="1" x14ac:dyDescent="0.25"/>
    <row r="808" s="15" customFormat="1" x14ac:dyDescent="0.25"/>
    <row r="809" s="15" customFormat="1" x14ac:dyDescent="0.25"/>
    <row r="810" s="15" customFormat="1" x14ac:dyDescent="0.25"/>
    <row r="811" s="15" customFormat="1" x14ac:dyDescent="0.25"/>
    <row r="812" s="15" customFormat="1" x14ac:dyDescent="0.25"/>
    <row r="813" s="15" customFormat="1" x14ac:dyDescent="0.25"/>
    <row r="814" s="15" customFormat="1" x14ac:dyDescent="0.25"/>
    <row r="815" s="15" customFormat="1" x14ac:dyDescent="0.25"/>
    <row r="816" s="15" customFormat="1" x14ac:dyDescent="0.25"/>
    <row r="817" s="15" customFormat="1" x14ac:dyDescent="0.25"/>
    <row r="818" s="15" customFormat="1" x14ac:dyDescent="0.25"/>
    <row r="819" s="15" customFormat="1" x14ac:dyDescent="0.25"/>
    <row r="820" s="15" customFormat="1" x14ac:dyDescent="0.25"/>
    <row r="821" s="15" customFormat="1" x14ac:dyDescent="0.25"/>
    <row r="822" s="15" customFormat="1" x14ac:dyDescent="0.25"/>
    <row r="823" s="15" customFormat="1" x14ac:dyDescent="0.25"/>
    <row r="824" s="15" customFormat="1" x14ac:dyDescent="0.25"/>
    <row r="825" s="15" customFormat="1" x14ac:dyDescent="0.25"/>
    <row r="826" s="15" customFormat="1" x14ac:dyDescent="0.25"/>
    <row r="827" s="15" customFormat="1" x14ac:dyDescent="0.25"/>
    <row r="828" s="15" customFormat="1" x14ac:dyDescent="0.25"/>
    <row r="829" s="15" customFormat="1" x14ac:dyDescent="0.25"/>
    <row r="830" s="15" customFormat="1" x14ac:dyDescent="0.25"/>
    <row r="831" s="15" customFormat="1" x14ac:dyDescent="0.25"/>
    <row r="832" s="15" customFormat="1" x14ac:dyDescent="0.25"/>
    <row r="833" s="15" customFormat="1" x14ac:dyDescent="0.25"/>
    <row r="834" s="15" customFormat="1" x14ac:dyDescent="0.25"/>
    <row r="835" s="15" customFormat="1" x14ac:dyDescent="0.25"/>
    <row r="836" s="15" customFormat="1" x14ac:dyDescent="0.25"/>
    <row r="837" s="15" customFormat="1" x14ac:dyDescent="0.25"/>
    <row r="838" s="15" customFormat="1" x14ac:dyDescent="0.25"/>
    <row r="839" s="15" customFormat="1" x14ac:dyDescent="0.25"/>
    <row r="840" s="15" customFormat="1" x14ac:dyDescent="0.25"/>
    <row r="841" s="15" customFormat="1" x14ac:dyDescent="0.25"/>
    <row r="842" s="15" customFormat="1" x14ac:dyDescent="0.25"/>
    <row r="843" s="15" customFormat="1" x14ac:dyDescent="0.25"/>
    <row r="844" s="15" customFormat="1" x14ac:dyDescent="0.25"/>
    <row r="845" s="15" customFormat="1" x14ac:dyDescent="0.25"/>
    <row r="846" s="15" customFormat="1" x14ac:dyDescent="0.25"/>
    <row r="847" s="15" customFormat="1" x14ac:dyDescent="0.25"/>
    <row r="848" s="15" customFormat="1" x14ac:dyDescent="0.25"/>
    <row r="849" s="15" customFormat="1" x14ac:dyDescent="0.25"/>
    <row r="850" s="15" customFormat="1" x14ac:dyDescent="0.25"/>
    <row r="851" s="15" customFormat="1" x14ac:dyDescent="0.25"/>
    <row r="852" s="15" customFormat="1" x14ac:dyDescent="0.25"/>
    <row r="853" s="15" customFormat="1" x14ac:dyDescent="0.25"/>
    <row r="854" s="15" customFormat="1" x14ac:dyDescent="0.25"/>
    <row r="855" s="15" customFormat="1" x14ac:dyDescent="0.25"/>
    <row r="856" s="15" customFormat="1" x14ac:dyDescent="0.25"/>
    <row r="857" s="15" customFormat="1" x14ac:dyDescent="0.25"/>
    <row r="858" s="15" customFormat="1" x14ac:dyDescent="0.25"/>
    <row r="859" s="15" customFormat="1" x14ac:dyDescent="0.25"/>
    <row r="860" s="15" customFormat="1" x14ac:dyDescent="0.25"/>
    <row r="861" s="15" customFormat="1" x14ac:dyDescent="0.25"/>
    <row r="862" s="15" customFormat="1" x14ac:dyDescent="0.25"/>
    <row r="863" s="15" customFormat="1" x14ac:dyDescent="0.25"/>
    <row r="864" s="15" customFormat="1" x14ac:dyDescent="0.25"/>
    <row r="865" s="15" customFormat="1" x14ac:dyDescent="0.25"/>
    <row r="866" s="15" customFormat="1" x14ac:dyDescent="0.25"/>
    <row r="867" s="15" customFormat="1" x14ac:dyDescent="0.25"/>
    <row r="868" s="15" customFormat="1" x14ac:dyDescent="0.25"/>
    <row r="869" s="15" customFormat="1" x14ac:dyDescent="0.25"/>
    <row r="870" s="15" customFormat="1" x14ac:dyDescent="0.25"/>
    <row r="871" s="15" customFormat="1" x14ac:dyDescent="0.25"/>
    <row r="872" s="15" customFormat="1" x14ac:dyDescent="0.25"/>
    <row r="873" s="15" customFormat="1" x14ac:dyDescent="0.25"/>
    <row r="874" s="15" customFormat="1" x14ac:dyDescent="0.25"/>
    <row r="875" s="15" customFormat="1" x14ac:dyDescent="0.25"/>
    <row r="876" s="15" customFormat="1" x14ac:dyDescent="0.25"/>
    <row r="877" s="15" customFormat="1" x14ac:dyDescent="0.25"/>
    <row r="878" s="15" customFormat="1" x14ac:dyDescent="0.25"/>
    <row r="879" s="15" customFormat="1" x14ac:dyDescent="0.25"/>
    <row r="880" s="15" customFormat="1" x14ac:dyDescent="0.25"/>
    <row r="881" s="15" customFormat="1" x14ac:dyDescent="0.25"/>
    <row r="882" s="15" customFormat="1" x14ac:dyDescent="0.25"/>
    <row r="883" s="15" customFormat="1" x14ac:dyDescent="0.25"/>
    <row r="884" s="15" customFormat="1" x14ac:dyDescent="0.25"/>
    <row r="885" s="15" customFormat="1" x14ac:dyDescent="0.25"/>
    <row r="886" s="15" customFormat="1" x14ac:dyDescent="0.25"/>
    <row r="887" s="15" customFormat="1" x14ac:dyDescent="0.25"/>
    <row r="888" s="15" customFormat="1" x14ac:dyDescent="0.25"/>
    <row r="889" s="15" customFormat="1" x14ac:dyDescent="0.25"/>
    <row r="890" s="15" customFormat="1" x14ac:dyDescent="0.25"/>
    <row r="891" s="15" customFormat="1" x14ac:dyDescent="0.25"/>
    <row r="892" s="15" customFormat="1" x14ac:dyDescent="0.25"/>
    <row r="893" s="15" customFormat="1" x14ac:dyDescent="0.25"/>
    <row r="894" s="15" customFormat="1" x14ac:dyDescent="0.25"/>
    <row r="895" s="15" customFormat="1" x14ac:dyDescent="0.25"/>
    <row r="896" s="15" customFormat="1" x14ac:dyDescent="0.25"/>
    <row r="897" s="15" customFormat="1" x14ac:dyDescent="0.25"/>
    <row r="898" s="15" customFormat="1" x14ac:dyDescent="0.25"/>
    <row r="899" s="15" customFormat="1" x14ac:dyDescent="0.25"/>
    <row r="900" s="15" customFormat="1" x14ac:dyDescent="0.25"/>
    <row r="901" s="15" customFormat="1" x14ac:dyDescent="0.25"/>
    <row r="902" s="15" customFormat="1" x14ac:dyDescent="0.25"/>
    <row r="903" s="15" customFormat="1" x14ac:dyDescent="0.25"/>
    <row r="904" s="15" customFormat="1" x14ac:dyDescent="0.25"/>
    <row r="905" s="15" customFormat="1" x14ac:dyDescent="0.25"/>
    <row r="906" s="15" customFormat="1" x14ac:dyDescent="0.25"/>
    <row r="907" s="15" customFormat="1" x14ac:dyDescent="0.25"/>
    <row r="908" s="15" customFormat="1" x14ac:dyDescent="0.25"/>
    <row r="909" s="15" customFormat="1" x14ac:dyDescent="0.25"/>
    <row r="910" s="15" customFormat="1" x14ac:dyDescent="0.25"/>
    <row r="911" s="15" customFormat="1" x14ac:dyDescent="0.25"/>
    <row r="912" s="15" customFormat="1" x14ac:dyDescent="0.25"/>
    <row r="913" s="15" customFormat="1" x14ac:dyDescent="0.25"/>
    <row r="914" s="15" customFormat="1" x14ac:dyDescent="0.25"/>
    <row r="915" s="15" customFormat="1" x14ac:dyDescent="0.25"/>
    <row r="916" s="15" customFormat="1" x14ac:dyDescent="0.25"/>
    <row r="917" s="15" customFormat="1" x14ac:dyDescent="0.25"/>
    <row r="918" s="15" customFormat="1" x14ac:dyDescent="0.25"/>
    <row r="919" s="15" customFormat="1" x14ac:dyDescent="0.25"/>
    <row r="920" s="15" customFormat="1" x14ac:dyDescent="0.25"/>
    <row r="921" s="15" customFormat="1" x14ac:dyDescent="0.25"/>
    <row r="922" s="15" customFormat="1" x14ac:dyDescent="0.25"/>
    <row r="923" s="15" customFormat="1" x14ac:dyDescent="0.25"/>
    <row r="924" s="15" customFormat="1" x14ac:dyDescent="0.25"/>
    <row r="925" s="15" customFormat="1" x14ac:dyDescent="0.25"/>
    <row r="926" s="15" customFormat="1" x14ac:dyDescent="0.25"/>
    <row r="927" s="15" customFormat="1" x14ac:dyDescent="0.25"/>
    <row r="928" s="15" customFormat="1" x14ac:dyDescent="0.25"/>
    <row r="929" s="15" customFormat="1" x14ac:dyDescent="0.25"/>
    <row r="930" s="15" customFormat="1" x14ac:dyDescent="0.25"/>
    <row r="931" s="15" customFormat="1" x14ac:dyDescent="0.25"/>
    <row r="932" s="15" customFormat="1" x14ac:dyDescent="0.25"/>
    <row r="933" s="15" customFormat="1" x14ac:dyDescent="0.25"/>
    <row r="934" s="15" customFormat="1" x14ac:dyDescent="0.25"/>
    <row r="935" s="15" customFormat="1" x14ac:dyDescent="0.25"/>
    <row r="936" s="15" customFormat="1" x14ac:dyDescent="0.25"/>
    <row r="937" s="15" customFormat="1" x14ac:dyDescent="0.25"/>
    <row r="938" s="15" customFormat="1" x14ac:dyDescent="0.25"/>
    <row r="939" s="15" customFormat="1" x14ac:dyDescent="0.25"/>
    <row r="940" s="15" customFormat="1" x14ac:dyDescent="0.25"/>
    <row r="941" s="15" customFormat="1" x14ac:dyDescent="0.25"/>
    <row r="942" s="15" customFormat="1" x14ac:dyDescent="0.25"/>
    <row r="943" s="15" customFormat="1" x14ac:dyDescent="0.25"/>
    <row r="944" s="15" customFormat="1" x14ac:dyDescent="0.25"/>
    <row r="945" s="15" customFormat="1" x14ac:dyDescent="0.25"/>
    <row r="946" s="15" customFormat="1" x14ac:dyDescent="0.25"/>
    <row r="947" s="15" customFormat="1" x14ac:dyDescent="0.25"/>
    <row r="948" s="15" customFormat="1" x14ac:dyDescent="0.25"/>
    <row r="949" s="15" customFormat="1" x14ac:dyDescent="0.25"/>
    <row r="950" s="15" customFormat="1" x14ac:dyDescent="0.25"/>
    <row r="951" s="15" customFormat="1" x14ac:dyDescent="0.25"/>
    <row r="952" s="15" customFormat="1" x14ac:dyDescent="0.25"/>
    <row r="953" s="15" customFormat="1" x14ac:dyDescent="0.25"/>
    <row r="954" s="15" customFormat="1" x14ac:dyDescent="0.25"/>
    <row r="955" s="15" customFormat="1" x14ac:dyDescent="0.25"/>
    <row r="956" s="15" customFormat="1" x14ac:dyDescent="0.25"/>
    <row r="957" s="15" customFormat="1" x14ac:dyDescent="0.25"/>
    <row r="958" s="15" customFormat="1" x14ac:dyDescent="0.25"/>
    <row r="959" s="15" customFormat="1" x14ac:dyDescent="0.25"/>
    <row r="960" s="15" customFormat="1" x14ac:dyDescent="0.25"/>
    <row r="961" s="15" customFormat="1" x14ac:dyDescent="0.25"/>
    <row r="962" s="15" customFormat="1" x14ac:dyDescent="0.25"/>
    <row r="963" s="15" customFormat="1" x14ac:dyDescent="0.25"/>
    <row r="964" s="15" customFormat="1" x14ac:dyDescent="0.25"/>
    <row r="965" s="15" customFormat="1" x14ac:dyDescent="0.25"/>
    <row r="966" s="15" customFormat="1" x14ac:dyDescent="0.25"/>
    <row r="967" s="15" customFormat="1" x14ac:dyDescent="0.25"/>
    <row r="968" s="15" customFormat="1" x14ac:dyDescent="0.25"/>
    <row r="969" s="15" customFormat="1" x14ac:dyDescent="0.25"/>
    <row r="970" s="15" customFormat="1" x14ac:dyDescent="0.25"/>
    <row r="971" s="15" customFormat="1" x14ac:dyDescent="0.25"/>
    <row r="972" s="15" customFormat="1" x14ac:dyDescent="0.25"/>
    <row r="973" s="15" customFormat="1" x14ac:dyDescent="0.25"/>
    <row r="974" s="15" customFormat="1" x14ac:dyDescent="0.25"/>
    <row r="975" s="15" customFormat="1" x14ac:dyDescent="0.25"/>
    <row r="976" s="15" customFormat="1" x14ac:dyDescent="0.25"/>
    <row r="977" s="15" customFormat="1" x14ac:dyDescent="0.25"/>
    <row r="978" s="15" customFormat="1" x14ac:dyDescent="0.25"/>
    <row r="979" s="15" customFormat="1" x14ac:dyDescent="0.25"/>
    <row r="980" s="15" customFormat="1" x14ac:dyDescent="0.25"/>
    <row r="981" s="15" customFormat="1" x14ac:dyDescent="0.25"/>
    <row r="982" s="15" customFormat="1" x14ac:dyDescent="0.25"/>
    <row r="983" s="15" customFormat="1" x14ac:dyDescent="0.25"/>
    <row r="984" s="15" customFormat="1" x14ac:dyDescent="0.25"/>
    <row r="985" s="15" customFormat="1" x14ac:dyDescent="0.25"/>
    <row r="986" s="15" customFormat="1" x14ac:dyDescent="0.25"/>
    <row r="987" s="15" customFormat="1" x14ac:dyDescent="0.25"/>
    <row r="988" s="15" customFormat="1" x14ac:dyDescent="0.25"/>
    <row r="989" s="15" customFormat="1" x14ac:dyDescent="0.25"/>
    <row r="990" s="15" customFormat="1" x14ac:dyDescent="0.25"/>
    <row r="991" s="15" customFormat="1" x14ac:dyDescent="0.25"/>
    <row r="992" s="15" customFormat="1" x14ac:dyDescent="0.25"/>
    <row r="993" s="15" customFormat="1" x14ac:dyDescent="0.25"/>
    <row r="994" s="15" customFormat="1" x14ac:dyDescent="0.25"/>
    <row r="995" s="15" customFormat="1" x14ac:dyDescent="0.25"/>
    <row r="996" s="15" customFormat="1" x14ac:dyDescent="0.25"/>
    <row r="997" s="15" customFormat="1" x14ac:dyDescent="0.25"/>
    <row r="998" s="15" customFormat="1" x14ac:dyDescent="0.25"/>
    <row r="999" s="15" customFormat="1" x14ac:dyDescent="0.25"/>
    <row r="1000" s="15" customFormat="1" x14ac:dyDescent="0.25"/>
    <row r="1001" s="15" customFormat="1" x14ac:dyDescent="0.25"/>
    <row r="1002" s="15" customFormat="1" x14ac:dyDescent="0.25"/>
    <row r="1003" s="15" customFormat="1" x14ac:dyDescent="0.25"/>
    <row r="1004" s="15" customFormat="1" x14ac:dyDescent="0.25"/>
    <row r="1005" s="15" customFormat="1" x14ac:dyDescent="0.25"/>
    <row r="1006" s="15" customFormat="1" x14ac:dyDescent="0.25"/>
    <row r="1007" s="15" customFormat="1" x14ac:dyDescent="0.25"/>
    <row r="1008" s="15" customFormat="1" x14ac:dyDescent="0.25"/>
    <row r="1009" s="15" customFormat="1" x14ac:dyDescent="0.25"/>
    <row r="1010" s="15" customFormat="1" x14ac:dyDescent="0.25"/>
    <row r="1011" s="15" customFormat="1" x14ac:dyDescent="0.25"/>
    <row r="1012" s="15" customFormat="1" x14ac:dyDescent="0.25"/>
    <row r="1013" s="15" customFormat="1" x14ac:dyDescent="0.25"/>
    <row r="1014" s="15" customFormat="1" x14ac:dyDescent="0.25"/>
    <row r="1015" s="15" customFormat="1" x14ac:dyDescent="0.25"/>
    <row r="1016" s="15" customFormat="1" x14ac:dyDescent="0.25"/>
    <row r="1017" s="15" customFormat="1" x14ac:dyDescent="0.25"/>
    <row r="1018" s="15" customFormat="1" x14ac:dyDescent="0.25"/>
    <row r="1019" s="15" customFormat="1" x14ac:dyDescent="0.25"/>
    <row r="1020" s="15" customFormat="1" x14ac:dyDescent="0.25"/>
    <row r="1021" s="15" customFormat="1" x14ac:dyDescent="0.25"/>
    <row r="1022" s="15" customFormat="1" x14ac:dyDescent="0.25"/>
    <row r="1023" s="15" customFormat="1" x14ac:dyDescent="0.25"/>
    <row r="1024" s="15" customFormat="1" x14ac:dyDescent="0.25"/>
    <row r="1025" s="15" customFormat="1" x14ac:dyDescent="0.25"/>
    <row r="1026" s="15" customFormat="1" x14ac:dyDescent="0.25"/>
    <row r="1027" s="15" customFormat="1" x14ac:dyDescent="0.25"/>
    <row r="1028" s="15" customFormat="1" x14ac:dyDescent="0.25"/>
    <row r="1029" s="15" customFormat="1" x14ac:dyDescent="0.25"/>
    <row r="1030" s="15" customFormat="1" x14ac:dyDescent="0.25"/>
    <row r="1031" s="15" customFormat="1" x14ac:dyDescent="0.25"/>
    <row r="1032" s="15" customFormat="1" x14ac:dyDescent="0.25"/>
    <row r="1033" s="15" customFormat="1" x14ac:dyDescent="0.25"/>
    <row r="1034" s="15" customFormat="1" x14ac:dyDescent="0.25"/>
    <row r="1035" s="15" customFormat="1" x14ac:dyDescent="0.25"/>
    <row r="1036" s="15" customFormat="1" x14ac:dyDescent="0.25"/>
    <row r="1037" s="15" customFormat="1" x14ac:dyDescent="0.25"/>
    <row r="1038" s="15" customFormat="1" x14ac:dyDescent="0.25"/>
    <row r="1039" s="15" customFormat="1" x14ac:dyDescent="0.25"/>
    <row r="1040" s="15" customFormat="1" x14ac:dyDescent="0.25"/>
    <row r="1041" s="15" customFormat="1" x14ac:dyDescent="0.25"/>
    <row r="1042" s="15" customFormat="1" x14ac:dyDescent="0.25"/>
    <row r="1043" s="15" customFormat="1" x14ac:dyDescent="0.25"/>
    <row r="1044" s="15" customFormat="1" x14ac:dyDescent="0.25"/>
    <row r="1045" s="15" customFormat="1" x14ac:dyDescent="0.25"/>
    <row r="1046" s="15" customFormat="1" x14ac:dyDescent="0.25"/>
    <row r="1047" s="15" customFormat="1" x14ac:dyDescent="0.25"/>
    <row r="1048" s="15" customFormat="1" x14ac:dyDescent="0.25"/>
    <row r="1049" s="15" customFormat="1" x14ac:dyDescent="0.25"/>
    <row r="1050" s="15" customFormat="1" x14ac:dyDescent="0.25"/>
    <row r="1051" s="15" customFormat="1" x14ac:dyDescent="0.25"/>
    <row r="1052" s="15" customFormat="1" x14ac:dyDescent="0.25"/>
    <row r="1053" s="15" customFormat="1" x14ac:dyDescent="0.25"/>
    <row r="1054" s="15" customFormat="1" x14ac:dyDescent="0.25"/>
    <row r="1055" s="15" customFormat="1" x14ac:dyDescent="0.25"/>
    <row r="1056" s="15" customFormat="1" x14ac:dyDescent="0.25"/>
    <row r="1057" s="15" customFormat="1" x14ac:dyDescent="0.25"/>
    <row r="1058" s="15" customFormat="1" x14ac:dyDescent="0.25"/>
    <row r="1059" s="15" customFormat="1" x14ac:dyDescent="0.25"/>
    <row r="1060" s="15" customFormat="1" x14ac:dyDescent="0.25"/>
    <row r="1061" s="15" customFormat="1" x14ac:dyDescent="0.25"/>
    <row r="1062" s="15" customFormat="1" x14ac:dyDescent="0.25"/>
    <row r="1063" s="15" customFormat="1" x14ac:dyDescent="0.25"/>
    <row r="1064" s="15" customFormat="1" x14ac:dyDescent="0.25"/>
    <row r="1065" s="15" customFormat="1" x14ac:dyDescent="0.25"/>
    <row r="1066" s="15" customFormat="1" x14ac:dyDescent="0.25"/>
    <row r="1067" s="15" customFormat="1" x14ac:dyDescent="0.25"/>
    <row r="1068" s="15" customFormat="1" x14ac:dyDescent="0.25"/>
    <row r="1069" s="15" customFormat="1" x14ac:dyDescent="0.25"/>
    <row r="1070" s="15" customFormat="1" x14ac:dyDescent="0.25"/>
    <row r="1071" s="15" customFormat="1" x14ac:dyDescent="0.25"/>
    <row r="1072" s="15" customFormat="1" x14ac:dyDescent="0.25"/>
    <row r="1073" s="15" customFormat="1" x14ac:dyDescent="0.25"/>
    <row r="1074" s="15" customFormat="1" x14ac:dyDescent="0.25"/>
    <row r="1075" s="15" customFormat="1" x14ac:dyDescent="0.25"/>
    <row r="1076" s="15" customFormat="1" x14ac:dyDescent="0.25"/>
    <row r="1077" s="15" customFormat="1" x14ac:dyDescent="0.25"/>
    <row r="1078" s="15" customFormat="1" x14ac:dyDescent="0.25"/>
    <row r="1079" s="15" customFormat="1" x14ac:dyDescent="0.25"/>
    <row r="1080" s="15" customFormat="1" x14ac:dyDescent="0.25"/>
  </sheetData>
  <autoFilter ref="B3:Q19"/>
  <mergeCells count="10">
    <mergeCell ref="A1:Q1"/>
    <mergeCell ref="A2:A3"/>
    <mergeCell ref="P2:P3"/>
    <mergeCell ref="O2:O3"/>
    <mergeCell ref="Q2:Q3"/>
    <mergeCell ref="F2:N2"/>
    <mergeCell ref="B2:B3"/>
    <mergeCell ref="C2:C3"/>
    <mergeCell ref="D2:D3"/>
    <mergeCell ref="E2:E3"/>
  </mergeCells>
  <conditionalFormatting sqref="F4:F6">
    <cfRule type="iconSet" priority="39">
      <iconSet iconSet="3Symbols">
        <cfvo type="percent" val="0"/>
        <cfvo type="num" val="5"/>
        <cfvo type="num" val="10"/>
      </iconSet>
    </cfRule>
  </conditionalFormatting>
  <conditionalFormatting sqref="G4:G6">
    <cfRule type="iconSet" priority="41">
      <iconSet iconSet="3Symbols">
        <cfvo type="percent" val="0"/>
        <cfvo type="num" val="5"/>
        <cfvo type="num" val="10"/>
      </iconSet>
    </cfRule>
  </conditionalFormatting>
  <conditionalFormatting sqref="I4:I6">
    <cfRule type="iconSet" priority="43">
      <iconSet iconSet="3Symbols">
        <cfvo type="percent" val="0"/>
        <cfvo type="num" val="5"/>
        <cfvo type="num" val="10"/>
      </iconSet>
    </cfRule>
  </conditionalFormatting>
  <conditionalFormatting sqref="J4:J6">
    <cfRule type="iconSet" priority="45">
      <iconSet iconSet="3Symbols">
        <cfvo type="percent" val="0"/>
        <cfvo type="num" val="5"/>
        <cfvo type="num" val="10"/>
      </iconSet>
    </cfRule>
  </conditionalFormatting>
  <conditionalFormatting sqref="N4:N6">
    <cfRule type="iconSet" priority="47">
      <iconSet iconSet="3Symbols">
        <cfvo type="percent" val="0"/>
        <cfvo type="num" val="10"/>
        <cfvo type="num" val="20"/>
      </iconSet>
    </cfRule>
  </conditionalFormatting>
  <conditionalFormatting sqref="F7:F19">
    <cfRule type="iconSet" priority="156">
      <iconSet iconSet="3Symbols">
        <cfvo type="percent" val="0"/>
        <cfvo type="num" val="5"/>
        <cfvo type="num" val="10"/>
      </iconSet>
    </cfRule>
  </conditionalFormatting>
  <conditionalFormatting sqref="G7:G19">
    <cfRule type="iconSet" priority="157">
      <iconSet iconSet="3Symbols">
        <cfvo type="percent" val="0"/>
        <cfvo type="num" val="5"/>
        <cfvo type="num" val="10"/>
      </iconSet>
    </cfRule>
  </conditionalFormatting>
  <conditionalFormatting sqref="I7:I19">
    <cfRule type="iconSet" priority="158">
      <iconSet iconSet="3Symbols">
        <cfvo type="percent" val="0"/>
        <cfvo type="num" val="5"/>
        <cfvo type="num" val="10"/>
      </iconSet>
    </cfRule>
  </conditionalFormatting>
  <conditionalFormatting sqref="J7:J19">
    <cfRule type="iconSet" priority="159">
      <iconSet iconSet="3Symbols">
        <cfvo type="percent" val="0"/>
        <cfvo type="num" val="5"/>
        <cfvo type="num" val="10"/>
      </iconSet>
    </cfRule>
  </conditionalFormatting>
  <conditionalFormatting sqref="N7:N19">
    <cfRule type="iconSet" priority="160">
      <iconSet iconSet="3Symbols">
        <cfvo type="percent" val="0"/>
        <cfvo type="num" val="10"/>
        <cfvo type="num" val="20"/>
      </iconSe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7" id="{A5B0C7C5-1E10-4D55-B8C2-BCFCAC7E3D8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10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H4:H6</xm:sqref>
        </x14:conditionalFormatting>
        <x14:conditionalFormatting xmlns:xm="http://schemas.microsoft.com/office/excel/2006/main">
          <x14:cfRule type="iconSet" priority="49" id="{4A586986-80F3-49FB-A826-136EB63955B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20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K4:K6</xm:sqref>
        </x14:conditionalFormatting>
        <x14:conditionalFormatting xmlns:xm="http://schemas.microsoft.com/office/excel/2006/main">
          <x14:cfRule type="iconSet" priority="51" id="{E79C82F6-34DB-4E8F-9070-B772765645E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20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L4:L6</xm:sqref>
        </x14:conditionalFormatting>
        <x14:conditionalFormatting xmlns:xm="http://schemas.microsoft.com/office/excel/2006/main">
          <x14:cfRule type="iconSet" priority="53" id="{AF0DE734-2BF6-4F2B-BAED-4A4C75C9E07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10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M4:M6</xm:sqref>
        </x14:conditionalFormatting>
        <x14:conditionalFormatting xmlns:xm="http://schemas.microsoft.com/office/excel/2006/main">
          <x14:cfRule type="iconSet" priority="161" id="{28D88C10-5533-4DC3-B613-2E6AFD27264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10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H7:H19</xm:sqref>
        </x14:conditionalFormatting>
        <x14:conditionalFormatting xmlns:xm="http://schemas.microsoft.com/office/excel/2006/main">
          <x14:cfRule type="iconSet" priority="162" id="{900B0550-3BC9-4026-A23C-A5B0FBE6DC9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20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K7:K19</xm:sqref>
        </x14:conditionalFormatting>
        <x14:conditionalFormatting xmlns:xm="http://schemas.microsoft.com/office/excel/2006/main">
          <x14:cfRule type="iconSet" priority="163" id="{3738AE53-9A25-46BF-803E-F95C5B1EA47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20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L7:L19</xm:sqref>
        </x14:conditionalFormatting>
        <x14:conditionalFormatting xmlns:xm="http://schemas.microsoft.com/office/excel/2006/main">
          <x14:cfRule type="iconSet" priority="164" id="{0196D0BA-4442-47CC-9BB0-1F647393F63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10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M7:M19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zoomScale="60" zoomScaleNormal="60" workbookViewId="0">
      <pane ySplit="3" topLeftCell="A4" activePane="bottomLeft" state="frozen"/>
      <selection pane="bottomLeft" sqref="A1:R4"/>
    </sheetView>
  </sheetViews>
  <sheetFormatPr defaultRowHeight="15.75" x14ac:dyDescent="0.25"/>
  <cols>
    <col min="1" max="1" width="37.7109375" style="17" bestFit="1" customWidth="1"/>
    <col min="2" max="2" width="15.85546875" style="17" customWidth="1"/>
    <col min="3" max="3" width="22.28515625" style="1" customWidth="1"/>
    <col min="4" max="4" width="32.7109375" style="1" customWidth="1"/>
    <col min="5" max="5" width="14.85546875" style="1" customWidth="1"/>
    <col min="6" max="15" width="21.28515625" style="1" customWidth="1"/>
    <col min="16" max="17" width="9.140625" style="1"/>
    <col min="18" max="18" width="15.7109375" style="1" customWidth="1"/>
    <col min="19" max="16384" width="9.140625" style="1"/>
  </cols>
  <sheetData>
    <row r="1" spans="1:18" ht="76.5" customHeight="1" x14ac:dyDescent="0.25">
      <c r="A1" s="29" t="s">
        <v>63</v>
      </c>
      <c r="B1" s="29" t="s">
        <v>61</v>
      </c>
      <c r="C1" s="28" t="s">
        <v>1</v>
      </c>
      <c r="D1" s="29" t="s">
        <v>2</v>
      </c>
      <c r="E1" s="29" t="s">
        <v>7</v>
      </c>
      <c r="F1" s="30" t="s">
        <v>16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2" t="s">
        <v>68</v>
      </c>
    </row>
    <row r="2" spans="1:18" ht="15.75" customHeight="1" x14ac:dyDescent="0.25">
      <c r="A2" s="29"/>
      <c r="B2" s="29"/>
      <c r="C2" s="28"/>
      <c r="D2" s="29"/>
      <c r="E2" s="29"/>
      <c r="F2" s="31" t="s">
        <v>8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3"/>
    </row>
    <row r="3" spans="1:18" ht="205.5" customHeight="1" x14ac:dyDescent="0.25">
      <c r="A3" s="29"/>
      <c r="B3" s="29"/>
      <c r="C3" s="28"/>
      <c r="D3" s="29"/>
      <c r="E3" s="29"/>
      <c r="F3" s="5" t="s">
        <v>9</v>
      </c>
      <c r="G3" s="5" t="s">
        <v>10</v>
      </c>
      <c r="H3" s="5" t="s">
        <v>11</v>
      </c>
      <c r="I3" s="5" t="s">
        <v>12</v>
      </c>
      <c r="J3" s="5" t="s">
        <v>0</v>
      </c>
      <c r="K3" s="5" t="s">
        <v>17</v>
      </c>
      <c r="L3" s="5" t="s">
        <v>18</v>
      </c>
      <c r="M3" s="5" t="s">
        <v>11</v>
      </c>
      <c r="N3" s="5" t="s">
        <v>12</v>
      </c>
      <c r="O3" s="5" t="s">
        <v>92</v>
      </c>
      <c r="P3" s="4" t="s">
        <v>13</v>
      </c>
      <c r="Q3" s="11" t="s">
        <v>14</v>
      </c>
      <c r="R3" s="34"/>
    </row>
    <row r="4" spans="1:18" ht="90" x14ac:dyDescent="0.25">
      <c r="A4" s="21" t="s">
        <v>101</v>
      </c>
      <c r="B4" s="26" t="s">
        <v>72</v>
      </c>
      <c r="C4" s="22" t="s">
        <v>105</v>
      </c>
      <c r="D4" s="21" t="s">
        <v>93</v>
      </c>
      <c r="E4" s="24" t="s">
        <v>94</v>
      </c>
      <c r="F4" s="9">
        <v>2672</v>
      </c>
      <c r="G4" s="9">
        <v>469</v>
      </c>
      <c r="H4" s="9">
        <v>21</v>
      </c>
      <c r="I4" s="9">
        <v>4</v>
      </c>
      <c r="J4" s="9">
        <v>2</v>
      </c>
      <c r="K4" s="9">
        <v>3195</v>
      </c>
      <c r="L4" s="9">
        <v>465</v>
      </c>
      <c r="M4" s="9">
        <v>21</v>
      </c>
      <c r="N4" s="9">
        <v>4</v>
      </c>
      <c r="O4" s="9">
        <v>2</v>
      </c>
      <c r="P4" s="10">
        <f t="shared" ref="P4" si="0">(((SUM(F4,G4))/((SUM(H4,I4))*J4))+((SUM(K4,L4))/((SUM(M4,N4))*O4)))/2</f>
        <v>68.010000000000005</v>
      </c>
      <c r="Q4" s="10" t="str">
        <f>IF(P4&gt;=66,"10",
IF(P4&gt;=60,"5",
IF(P4&lt;60,"0")))</f>
        <v>10</v>
      </c>
      <c r="R4" s="18"/>
    </row>
  </sheetData>
  <autoFilter ref="A3:R4"/>
  <mergeCells count="8">
    <mergeCell ref="F1:Q1"/>
    <mergeCell ref="F2:Q2"/>
    <mergeCell ref="R1:R3"/>
    <mergeCell ref="A1:A3"/>
    <mergeCell ref="B1:B3"/>
    <mergeCell ref="C1:C3"/>
    <mergeCell ref="D1:D3"/>
    <mergeCell ref="E1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="70" zoomScaleNormal="70" workbookViewId="0">
      <pane ySplit="4" topLeftCell="A12" activePane="bottomLeft" state="frozen"/>
      <selection pane="bottomLeft" sqref="A1:P20"/>
    </sheetView>
  </sheetViews>
  <sheetFormatPr defaultRowHeight="15.75" x14ac:dyDescent="0.25"/>
  <cols>
    <col min="1" max="1" width="37.7109375" style="1" bestFit="1" customWidth="1"/>
    <col min="2" max="2" width="15.85546875" style="1" customWidth="1"/>
    <col min="3" max="3" width="22.28515625" style="1" customWidth="1"/>
    <col min="4" max="4" width="32.7109375" style="1" customWidth="1"/>
    <col min="5" max="5" width="14.85546875" style="1" customWidth="1"/>
    <col min="6" max="13" width="22.7109375" style="1" customWidth="1"/>
    <col min="14" max="14" width="12.42578125" style="1" bestFit="1" customWidth="1"/>
    <col min="15" max="15" width="9.140625" style="1"/>
    <col min="16" max="16" width="15.7109375" style="1" customWidth="1"/>
    <col min="17" max="16384" width="9.140625" style="1"/>
  </cols>
  <sheetData>
    <row r="1" spans="1:16" ht="51" customHeight="1" x14ac:dyDescent="0.25">
      <c r="A1" s="29" t="s">
        <v>63</v>
      </c>
      <c r="B1" s="29" t="s">
        <v>61</v>
      </c>
      <c r="C1" s="28" t="s">
        <v>1</v>
      </c>
      <c r="D1" s="29" t="s">
        <v>2</v>
      </c>
      <c r="E1" s="29" t="s">
        <v>7</v>
      </c>
      <c r="F1" s="30" t="s">
        <v>5</v>
      </c>
      <c r="G1" s="30"/>
      <c r="H1" s="30"/>
      <c r="I1" s="30"/>
      <c r="J1" s="30"/>
      <c r="K1" s="30"/>
      <c r="L1" s="30"/>
      <c r="M1" s="30"/>
      <c r="N1" s="30"/>
      <c r="O1" s="30"/>
      <c r="P1" s="28" t="s">
        <v>68</v>
      </c>
    </row>
    <row r="2" spans="1:16" ht="15.75" customHeight="1" x14ac:dyDescent="0.25">
      <c r="A2" s="29"/>
      <c r="B2" s="29"/>
      <c r="C2" s="28"/>
      <c r="D2" s="29"/>
      <c r="E2" s="29"/>
      <c r="F2" s="31" t="s">
        <v>21</v>
      </c>
      <c r="G2" s="31"/>
      <c r="H2" s="31"/>
      <c r="I2" s="31"/>
      <c r="J2" s="31"/>
      <c r="K2" s="31"/>
      <c r="L2" s="31"/>
      <c r="M2" s="31"/>
      <c r="N2" s="31"/>
      <c r="O2" s="31"/>
      <c r="P2" s="28"/>
    </row>
    <row r="3" spans="1:16" ht="264.75" customHeight="1" x14ac:dyDescent="0.25">
      <c r="A3" s="29"/>
      <c r="B3" s="29"/>
      <c r="C3" s="28"/>
      <c r="D3" s="29"/>
      <c r="E3" s="29"/>
      <c r="F3" s="8" t="s">
        <v>19</v>
      </c>
      <c r="G3" s="8" t="s">
        <v>20</v>
      </c>
      <c r="H3" s="8" t="s">
        <v>22</v>
      </c>
      <c r="I3" s="8" t="s">
        <v>23</v>
      </c>
      <c r="J3" s="8" t="s">
        <v>25</v>
      </c>
      <c r="K3" s="8" t="s">
        <v>26</v>
      </c>
      <c r="L3" s="8" t="s">
        <v>24</v>
      </c>
      <c r="M3" s="8" t="s">
        <v>27</v>
      </c>
      <c r="N3" s="4" t="s">
        <v>13</v>
      </c>
      <c r="O3" s="4" t="s">
        <v>14</v>
      </c>
      <c r="P3" s="28"/>
    </row>
    <row r="4" spans="1:16" x14ac:dyDescent="0.25">
      <c r="A4" s="35" t="s">
        <v>28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7"/>
    </row>
    <row r="5" spans="1:16" ht="45" x14ac:dyDescent="0.25">
      <c r="A5" s="20" t="s">
        <v>95</v>
      </c>
      <c r="B5" s="25" t="s">
        <v>72</v>
      </c>
      <c r="C5" s="22" t="s">
        <v>78</v>
      </c>
      <c r="D5" s="20" t="s">
        <v>89</v>
      </c>
      <c r="E5" s="23" t="s">
        <v>94</v>
      </c>
      <c r="F5" s="9">
        <v>1</v>
      </c>
      <c r="G5" s="9">
        <v>1</v>
      </c>
      <c r="H5" s="9">
        <v>1</v>
      </c>
      <c r="I5" s="9">
        <v>1</v>
      </c>
      <c r="J5" s="9">
        <v>1</v>
      </c>
      <c r="K5" s="9">
        <v>1</v>
      </c>
      <c r="L5" s="9">
        <v>1</v>
      </c>
      <c r="M5" s="9">
        <v>0</v>
      </c>
      <c r="N5" s="3" t="str">
        <f>IF(SUM(F5:M5)&gt;=4,"Имеется",IF(SUM(F5:M5)&lt;4,"Не имеется"))</f>
        <v>Имеется</v>
      </c>
      <c r="O5" s="10" t="str">
        <f>IF(N5="Имеется","10",IF(N5="Не имеется","0"))</f>
        <v>10</v>
      </c>
      <c r="P5" s="18"/>
    </row>
    <row r="6" spans="1:16" ht="45" x14ac:dyDescent="0.25">
      <c r="A6" s="21" t="s">
        <v>96</v>
      </c>
      <c r="B6" s="26" t="s">
        <v>72</v>
      </c>
      <c r="C6" s="22" t="s">
        <v>73</v>
      </c>
      <c r="D6" s="21" t="s">
        <v>85</v>
      </c>
      <c r="E6" s="24" t="s">
        <v>94</v>
      </c>
      <c r="F6" s="9">
        <v>1</v>
      </c>
      <c r="G6" s="9">
        <v>1</v>
      </c>
      <c r="H6" s="9">
        <v>1</v>
      </c>
      <c r="I6" s="9">
        <v>1</v>
      </c>
      <c r="J6" s="9">
        <v>1</v>
      </c>
      <c r="K6" s="9">
        <v>1</v>
      </c>
      <c r="L6" s="9">
        <v>1</v>
      </c>
      <c r="M6" s="9">
        <v>0</v>
      </c>
      <c r="N6" s="3" t="str">
        <f>IF(SUM(F6:M6)&gt;=4,"Имеется",IF(SUM(F6:M6)&lt;4,"Не имеется"))</f>
        <v>Имеется</v>
      </c>
      <c r="O6" s="10" t="str">
        <f>IF(N6="Имеется","10",IF(N6="Не имеется","0"))</f>
        <v>10</v>
      </c>
      <c r="P6" s="18"/>
    </row>
    <row r="7" spans="1:16" ht="45" x14ac:dyDescent="0.25">
      <c r="A7" s="21" t="s">
        <v>97</v>
      </c>
      <c r="B7" s="26" t="s">
        <v>72</v>
      </c>
      <c r="C7" s="22" t="s">
        <v>73</v>
      </c>
      <c r="D7" s="21" t="s">
        <v>83</v>
      </c>
      <c r="E7" s="24" t="s">
        <v>94</v>
      </c>
      <c r="F7" s="9">
        <v>1</v>
      </c>
      <c r="G7" s="9">
        <v>1</v>
      </c>
      <c r="H7" s="9">
        <v>1</v>
      </c>
      <c r="I7" s="9">
        <v>1</v>
      </c>
      <c r="J7" s="9">
        <v>1</v>
      </c>
      <c r="K7" s="9">
        <v>1</v>
      </c>
      <c r="L7" s="9">
        <v>1</v>
      </c>
      <c r="M7" s="9">
        <v>0</v>
      </c>
      <c r="N7" s="3" t="str">
        <f t="shared" ref="N7:N20" si="0">IF(SUM(F7:M7)&gt;=4,"Имеется",IF(SUM(F7:M7)&lt;4,"Не имеется"))</f>
        <v>Имеется</v>
      </c>
      <c r="O7" s="10" t="str">
        <f t="shared" ref="O7:O20" si="1">IF(N7="Имеется","10",IF(N7="Не имеется","0"))</f>
        <v>10</v>
      </c>
      <c r="P7" s="18"/>
    </row>
    <row r="8" spans="1:16" ht="45" x14ac:dyDescent="0.25">
      <c r="A8" s="21" t="s">
        <v>98</v>
      </c>
      <c r="B8" s="26" t="s">
        <v>72</v>
      </c>
      <c r="C8" s="22" t="s">
        <v>73</v>
      </c>
      <c r="D8" s="21" t="s">
        <v>91</v>
      </c>
      <c r="E8" s="24" t="s">
        <v>94</v>
      </c>
      <c r="F8" s="9">
        <v>1</v>
      </c>
      <c r="G8" s="9">
        <v>1</v>
      </c>
      <c r="H8" s="9">
        <v>1</v>
      </c>
      <c r="I8" s="9">
        <v>1</v>
      </c>
      <c r="J8" s="9">
        <v>1</v>
      </c>
      <c r="K8" s="9">
        <v>1</v>
      </c>
      <c r="L8" s="9">
        <v>1</v>
      </c>
      <c r="M8" s="9">
        <v>0</v>
      </c>
      <c r="N8" s="3" t="str">
        <f t="shared" si="0"/>
        <v>Имеется</v>
      </c>
      <c r="O8" s="10" t="str">
        <f t="shared" si="1"/>
        <v>10</v>
      </c>
      <c r="P8" s="18"/>
    </row>
    <row r="9" spans="1:16" ht="45" x14ac:dyDescent="0.25">
      <c r="A9" s="21" t="s">
        <v>95</v>
      </c>
      <c r="B9" s="26" t="s">
        <v>72</v>
      </c>
      <c r="C9" s="22" t="s">
        <v>73</v>
      </c>
      <c r="D9" s="21" t="s">
        <v>90</v>
      </c>
      <c r="E9" s="24" t="s">
        <v>94</v>
      </c>
      <c r="F9" s="9">
        <v>1</v>
      </c>
      <c r="G9" s="9">
        <v>1</v>
      </c>
      <c r="H9" s="9">
        <v>1</v>
      </c>
      <c r="I9" s="9">
        <v>1</v>
      </c>
      <c r="J9" s="9">
        <v>1</v>
      </c>
      <c r="K9" s="9">
        <v>1</v>
      </c>
      <c r="L9" s="9">
        <v>1</v>
      </c>
      <c r="M9" s="9">
        <v>0</v>
      </c>
      <c r="N9" s="3" t="str">
        <f t="shared" si="0"/>
        <v>Имеется</v>
      </c>
      <c r="O9" s="10" t="str">
        <f t="shared" si="1"/>
        <v>10</v>
      </c>
      <c r="P9" s="18"/>
    </row>
    <row r="10" spans="1:16" ht="45" x14ac:dyDescent="0.25">
      <c r="A10" s="21" t="s">
        <v>99</v>
      </c>
      <c r="B10" s="26" t="s">
        <v>72</v>
      </c>
      <c r="C10" s="22" t="s">
        <v>73</v>
      </c>
      <c r="D10" s="21" t="s">
        <v>79</v>
      </c>
      <c r="E10" s="24" t="s">
        <v>94</v>
      </c>
      <c r="F10" s="9">
        <v>1</v>
      </c>
      <c r="G10" s="9">
        <v>1</v>
      </c>
      <c r="H10" s="9">
        <v>1</v>
      </c>
      <c r="I10" s="9">
        <v>1</v>
      </c>
      <c r="J10" s="9">
        <v>1</v>
      </c>
      <c r="K10" s="9">
        <v>1</v>
      </c>
      <c r="L10" s="9">
        <v>1</v>
      </c>
      <c r="M10" s="9">
        <v>0</v>
      </c>
      <c r="N10" s="3" t="str">
        <f t="shared" si="0"/>
        <v>Имеется</v>
      </c>
      <c r="O10" s="10" t="str">
        <f t="shared" si="1"/>
        <v>10</v>
      </c>
      <c r="P10" s="18"/>
    </row>
    <row r="11" spans="1:16" ht="90" x14ac:dyDescent="0.25">
      <c r="A11" s="21" t="s">
        <v>101</v>
      </c>
      <c r="B11" s="26" t="s">
        <v>72</v>
      </c>
      <c r="C11" s="22" t="s">
        <v>105</v>
      </c>
      <c r="D11" s="21" t="s">
        <v>93</v>
      </c>
      <c r="E11" s="24" t="s">
        <v>94</v>
      </c>
      <c r="F11" s="9">
        <v>1</v>
      </c>
      <c r="G11" s="9">
        <v>1</v>
      </c>
      <c r="H11" s="9">
        <v>1</v>
      </c>
      <c r="I11" s="9">
        <v>1</v>
      </c>
      <c r="J11" s="9">
        <v>1</v>
      </c>
      <c r="K11" s="9">
        <v>1</v>
      </c>
      <c r="L11" s="9">
        <v>1</v>
      </c>
      <c r="M11" s="9">
        <v>0</v>
      </c>
      <c r="N11" s="3" t="str">
        <f t="shared" si="0"/>
        <v>Имеется</v>
      </c>
      <c r="O11" s="10" t="str">
        <f t="shared" si="1"/>
        <v>10</v>
      </c>
      <c r="P11" s="18"/>
    </row>
    <row r="12" spans="1:16" ht="45" x14ac:dyDescent="0.25">
      <c r="A12" s="21" t="s">
        <v>103</v>
      </c>
      <c r="B12" s="26" t="s">
        <v>71</v>
      </c>
      <c r="C12" s="22" t="s">
        <v>76</v>
      </c>
      <c r="D12" s="21" t="s">
        <v>87</v>
      </c>
      <c r="E12" s="24" t="s">
        <v>94</v>
      </c>
      <c r="F12" s="9">
        <v>1</v>
      </c>
      <c r="G12" s="9">
        <v>1</v>
      </c>
      <c r="H12" s="9">
        <v>1</v>
      </c>
      <c r="I12" s="9">
        <v>1</v>
      </c>
      <c r="J12" s="9">
        <v>1</v>
      </c>
      <c r="K12" s="9">
        <v>1</v>
      </c>
      <c r="L12" s="9">
        <v>1</v>
      </c>
      <c r="M12" s="9">
        <v>0</v>
      </c>
      <c r="N12" s="3" t="str">
        <f t="shared" si="0"/>
        <v>Имеется</v>
      </c>
      <c r="O12" s="10" t="str">
        <f t="shared" si="1"/>
        <v>10</v>
      </c>
      <c r="P12" s="18"/>
    </row>
    <row r="13" spans="1:16" ht="45" x14ac:dyDescent="0.25">
      <c r="A13" s="21" t="s">
        <v>104</v>
      </c>
      <c r="B13" s="26" t="s">
        <v>71</v>
      </c>
      <c r="C13" s="22" t="s">
        <v>77</v>
      </c>
      <c r="D13" s="21" t="s">
        <v>88</v>
      </c>
      <c r="E13" s="24" t="s">
        <v>94</v>
      </c>
      <c r="F13" s="9">
        <v>1</v>
      </c>
      <c r="G13" s="9">
        <v>1</v>
      </c>
      <c r="H13" s="9">
        <v>1</v>
      </c>
      <c r="I13" s="9">
        <v>1</v>
      </c>
      <c r="J13" s="9">
        <v>1</v>
      </c>
      <c r="K13" s="9">
        <v>1</v>
      </c>
      <c r="L13" s="9">
        <v>1</v>
      </c>
      <c r="M13" s="9">
        <v>0</v>
      </c>
      <c r="N13" s="3" t="str">
        <f t="shared" si="0"/>
        <v>Имеется</v>
      </c>
      <c r="O13" s="10" t="str">
        <f t="shared" si="1"/>
        <v>10</v>
      </c>
      <c r="P13" s="18"/>
    </row>
    <row r="14" spans="1:16" ht="45" x14ac:dyDescent="0.25">
      <c r="A14" s="21" t="s">
        <v>102</v>
      </c>
      <c r="B14" s="26" t="s">
        <v>71</v>
      </c>
      <c r="C14" s="22" t="s">
        <v>75</v>
      </c>
      <c r="D14" s="21" t="s">
        <v>86</v>
      </c>
      <c r="E14" s="24" t="s">
        <v>94</v>
      </c>
      <c r="F14" s="9">
        <v>1</v>
      </c>
      <c r="G14" s="9">
        <v>1</v>
      </c>
      <c r="H14" s="9">
        <v>1</v>
      </c>
      <c r="I14" s="9">
        <v>1</v>
      </c>
      <c r="J14" s="9">
        <v>1</v>
      </c>
      <c r="K14" s="9">
        <v>1</v>
      </c>
      <c r="L14" s="9">
        <v>1</v>
      </c>
      <c r="M14" s="9">
        <v>0</v>
      </c>
      <c r="N14" s="3" t="str">
        <f t="shared" si="0"/>
        <v>Имеется</v>
      </c>
      <c r="O14" s="10" t="str">
        <f t="shared" si="1"/>
        <v>10</v>
      </c>
      <c r="P14" s="18"/>
    </row>
    <row r="15" spans="1:16" ht="45" x14ac:dyDescent="0.25">
      <c r="A15" s="21" t="s">
        <v>69</v>
      </c>
      <c r="B15" s="26" t="s">
        <v>72</v>
      </c>
      <c r="C15" s="22" t="s">
        <v>73</v>
      </c>
      <c r="D15" s="21" t="s">
        <v>80</v>
      </c>
      <c r="E15" s="24" t="s">
        <v>94</v>
      </c>
      <c r="F15" s="9">
        <v>1</v>
      </c>
      <c r="G15" s="9">
        <v>1</v>
      </c>
      <c r="H15" s="9">
        <v>1</v>
      </c>
      <c r="I15" s="9">
        <v>1</v>
      </c>
      <c r="J15" s="9">
        <v>1</v>
      </c>
      <c r="K15" s="9">
        <v>1</v>
      </c>
      <c r="L15" s="9">
        <v>1</v>
      </c>
      <c r="M15" s="9">
        <v>0</v>
      </c>
      <c r="N15" s="3" t="str">
        <f t="shared" si="0"/>
        <v>Имеется</v>
      </c>
      <c r="O15" s="10" t="str">
        <f t="shared" si="1"/>
        <v>10</v>
      </c>
      <c r="P15" s="18"/>
    </row>
    <row r="16" spans="1:16" ht="45" x14ac:dyDescent="0.25">
      <c r="A16" s="21" t="s">
        <v>69</v>
      </c>
      <c r="B16" s="26" t="s">
        <v>72</v>
      </c>
      <c r="C16" s="22" t="s">
        <v>73</v>
      </c>
      <c r="D16" s="21" t="s">
        <v>81</v>
      </c>
      <c r="E16" s="24" t="s">
        <v>100</v>
      </c>
      <c r="F16" s="9">
        <v>1</v>
      </c>
      <c r="G16" s="9">
        <v>1</v>
      </c>
      <c r="H16" s="9">
        <v>1</v>
      </c>
      <c r="I16" s="9">
        <v>1</v>
      </c>
      <c r="J16" s="9">
        <v>1</v>
      </c>
      <c r="K16" s="9">
        <v>1</v>
      </c>
      <c r="L16" s="9">
        <v>1</v>
      </c>
      <c r="M16" s="9">
        <v>0</v>
      </c>
      <c r="N16" s="3" t="str">
        <f t="shared" si="0"/>
        <v>Имеется</v>
      </c>
      <c r="O16" s="10" t="str">
        <f t="shared" si="1"/>
        <v>10</v>
      </c>
      <c r="P16" s="18"/>
    </row>
    <row r="17" spans="1:16" ht="45" x14ac:dyDescent="0.25">
      <c r="A17" s="20" t="s">
        <v>69</v>
      </c>
      <c r="B17" s="25" t="s">
        <v>72</v>
      </c>
      <c r="C17" s="22" t="s">
        <v>74</v>
      </c>
      <c r="D17" s="20" t="s">
        <v>82</v>
      </c>
      <c r="E17" s="23" t="s">
        <v>100</v>
      </c>
      <c r="F17" s="9">
        <v>1</v>
      </c>
      <c r="G17" s="9">
        <v>1</v>
      </c>
      <c r="H17" s="9">
        <v>1</v>
      </c>
      <c r="I17" s="9">
        <v>1</v>
      </c>
      <c r="J17" s="9">
        <v>1</v>
      </c>
      <c r="K17" s="9">
        <v>1</v>
      </c>
      <c r="L17" s="9">
        <v>1</v>
      </c>
      <c r="M17" s="9">
        <v>0</v>
      </c>
      <c r="N17" s="3" t="str">
        <f t="shared" si="0"/>
        <v>Имеется</v>
      </c>
      <c r="O17" s="10" t="str">
        <f t="shared" si="1"/>
        <v>10</v>
      </c>
      <c r="P17" s="18"/>
    </row>
    <row r="18" spans="1:16" ht="45" x14ac:dyDescent="0.25">
      <c r="A18" s="20" t="s">
        <v>70</v>
      </c>
      <c r="B18" s="25" t="s">
        <v>72</v>
      </c>
      <c r="C18" s="22" t="s">
        <v>73</v>
      </c>
      <c r="D18" s="20" t="s">
        <v>83</v>
      </c>
      <c r="E18" s="23" t="s">
        <v>94</v>
      </c>
      <c r="F18" s="9">
        <v>1</v>
      </c>
      <c r="G18" s="9">
        <v>1</v>
      </c>
      <c r="H18" s="9">
        <v>1</v>
      </c>
      <c r="I18" s="9">
        <v>1</v>
      </c>
      <c r="J18" s="9">
        <v>1</v>
      </c>
      <c r="K18" s="9">
        <v>1</v>
      </c>
      <c r="L18" s="9">
        <v>1</v>
      </c>
      <c r="M18" s="9">
        <v>0</v>
      </c>
      <c r="N18" s="3" t="str">
        <f t="shared" si="0"/>
        <v>Имеется</v>
      </c>
      <c r="O18" s="10" t="str">
        <f t="shared" si="1"/>
        <v>10</v>
      </c>
      <c r="P18" s="18"/>
    </row>
    <row r="19" spans="1:16" ht="45" x14ac:dyDescent="0.25">
      <c r="A19" s="20" t="s">
        <v>70</v>
      </c>
      <c r="B19" s="25" t="s">
        <v>72</v>
      </c>
      <c r="C19" s="22" t="s">
        <v>73</v>
      </c>
      <c r="D19" s="20" t="s">
        <v>80</v>
      </c>
      <c r="E19" s="23" t="s">
        <v>94</v>
      </c>
      <c r="F19" s="9">
        <v>1</v>
      </c>
      <c r="G19" s="9">
        <v>1</v>
      </c>
      <c r="H19" s="9">
        <v>1</v>
      </c>
      <c r="I19" s="9">
        <v>1</v>
      </c>
      <c r="J19" s="9">
        <v>1</v>
      </c>
      <c r="K19" s="9">
        <v>1</v>
      </c>
      <c r="L19" s="9">
        <v>1</v>
      </c>
      <c r="M19" s="9">
        <v>0</v>
      </c>
      <c r="N19" s="3" t="str">
        <f t="shared" si="0"/>
        <v>Имеется</v>
      </c>
      <c r="O19" s="10" t="str">
        <f t="shared" si="1"/>
        <v>10</v>
      </c>
      <c r="P19" s="18"/>
    </row>
    <row r="20" spans="1:16" ht="45" x14ac:dyDescent="0.25">
      <c r="A20" s="21" t="s">
        <v>70</v>
      </c>
      <c r="B20" s="26" t="s">
        <v>72</v>
      </c>
      <c r="C20" s="22" t="s">
        <v>73</v>
      </c>
      <c r="D20" s="21" t="s">
        <v>84</v>
      </c>
      <c r="E20" s="24" t="s">
        <v>94</v>
      </c>
      <c r="F20" s="9">
        <v>1</v>
      </c>
      <c r="G20" s="9">
        <v>1</v>
      </c>
      <c r="H20" s="9">
        <v>1</v>
      </c>
      <c r="I20" s="9">
        <v>1</v>
      </c>
      <c r="J20" s="9">
        <v>1</v>
      </c>
      <c r="K20" s="9">
        <v>1</v>
      </c>
      <c r="L20" s="9">
        <v>1</v>
      </c>
      <c r="M20" s="9">
        <v>0</v>
      </c>
      <c r="N20" s="3" t="str">
        <f t="shared" si="0"/>
        <v>Имеется</v>
      </c>
      <c r="O20" s="10" t="str">
        <f t="shared" si="1"/>
        <v>10</v>
      </c>
      <c r="P20" s="18"/>
    </row>
  </sheetData>
  <autoFilter ref="A3:P20"/>
  <mergeCells count="9">
    <mergeCell ref="A1:A3"/>
    <mergeCell ref="B1:B3"/>
    <mergeCell ref="P1:P3"/>
    <mergeCell ref="A4:P4"/>
    <mergeCell ref="C1:C3"/>
    <mergeCell ref="D1:D3"/>
    <mergeCell ref="F2:O2"/>
    <mergeCell ref="F1:O1"/>
    <mergeCell ref="E1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60" zoomScaleNormal="60" workbookViewId="0">
      <pane ySplit="3" topLeftCell="A4" activePane="bottomLeft" state="frozen"/>
      <selection pane="bottomLeft" sqref="A1:L19"/>
    </sheetView>
  </sheetViews>
  <sheetFormatPr defaultRowHeight="15.75" x14ac:dyDescent="0.25"/>
  <cols>
    <col min="1" max="1" width="37.7109375" style="1" bestFit="1" customWidth="1"/>
    <col min="2" max="2" width="15.85546875" style="1" customWidth="1"/>
    <col min="3" max="3" width="22.28515625" style="1" customWidth="1"/>
    <col min="4" max="4" width="32.7109375" style="1" customWidth="1"/>
    <col min="5" max="5" width="14.85546875" style="1" customWidth="1"/>
    <col min="6" max="9" width="22.7109375" style="1" customWidth="1"/>
    <col min="10" max="11" width="9.140625" style="1"/>
    <col min="12" max="12" width="15.7109375" style="1" customWidth="1"/>
    <col min="13" max="16384" width="9.140625" style="1"/>
  </cols>
  <sheetData>
    <row r="1" spans="1:12" ht="96" customHeight="1" x14ac:dyDescent="0.25">
      <c r="A1" s="29" t="s">
        <v>63</v>
      </c>
      <c r="B1" s="29" t="s">
        <v>61</v>
      </c>
      <c r="C1" s="28" t="s">
        <v>1</v>
      </c>
      <c r="D1" s="29" t="s">
        <v>2</v>
      </c>
      <c r="E1" s="29" t="s">
        <v>7</v>
      </c>
      <c r="F1" s="30" t="s">
        <v>4</v>
      </c>
      <c r="G1" s="30"/>
      <c r="H1" s="30"/>
      <c r="I1" s="30"/>
      <c r="J1" s="30"/>
      <c r="K1" s="30"/>
      <c r="L1" s="32" t="s">
        <v>68</v>
      </c>
    </row>
    <row r="2" spans="1:12" ht="15.75" customHeight="1" x14ac:dyDescent="0.25">
      <c r="A2" s="29"/>
      <c r="B2" s="29"/>
      <c r="C2" s="28"/>
      <c r="D2" s="29"/>
      <c r="E2" s="29"/>
      <c r="F2" s="31" t="s">
        <v>3</v>
      </c>
      <c r="G2" s="31"/>
      <c r="H2" s="31"/>
      <c r="I2" s="31"/>
      <c r="J2" s="31"/>
      <c r="K2" s="31"/>
      <c r="L2" s="33"/>
    </row>
    <row r="3" spans="1:12" ht="354.75" customHeight="1" x14ac:dyDescent="0.25">
      <c r="A3" s="29"/>
      <c r="B3" s="29"/>
      <c r="C3" s="28"/>
      <c r="D3" s="29"/>
      <c r="E3" s="29"/>
      <c r="F3" s="5" t="s">
        <v>64</v>
      </c>
      <c r="G3" s="5" t="s">
        <v>29</v>
      </c>
      <c r="H3" s="5" t="s">
        <v>30</v>
      </c>
      <c r="I3" s="5" t="s">
        <v>65</v>
      </c>
      <c r="J3" s="4" t="s">
        <v>13</v>
      </c>
      <c r="K3" s="4" t="s">
        <v>14</v>
      </c>
      <c r="L3" s="34"/>
    </row>
    <row r="4" spans="1:12" ht="45" x14ac:dyDescent="0.25">
      <c r="A4" s="20" t="s">
        <v>95</v>
      </c>
      <c r="B4" s="25" t="s">
        <v>72</v>
      </c>
      <c r="C4" s="22" t="s">
        <v>78</v>
      </c>
      <c r="D4" s="20" t="s">
        <v>89</v>
      </c>
      <c r="E4" s="23" t="s">
        <v>94</v>
      </c>
      <c r="F4" s="6">
        <v>5</v>
      </c>
      <c r="G4" s="6">
        <v>26</v>
      </c>
      <c r="H4" s="6">
        <v>10</v>
      </c>
      <c r="I4" s="6">
        <v>0</v>
      </c>
      <c r="J4" s="12">
        <f>(F4/(G4-H4+I4))</f>
        <v>0.3125</v>
      </c>
      <c r="K4" s="3" t="str">
        <f>IF(J4&gt;=70%,"10",IF(J4&gt;=50%,"5",IF(J4&lt;50%,"0")))</f>
        <v>0</v>
      </c>
      <c r="L4" s="18"/>
    </row>
    <row r="5" spans="1:12" ht="45" x14ac:dyDescent="0.25">
      <c r="A5" s="21" t="s">
        <v>96</v>
      </c>
      <c r="B5" s="26" t="s">
        <v>72</v>
      </c>
      <c r="C5" s="22" t="s">
        <v>73</v>
      </c>
      <c r="D5" s="21" t="s">
        <v>85</v>
      </c>
      <c r="E5" s="24" t="s">
        <v>94</v>
      </c>
      <c r="F5" s="6">
        <v>29</v>
      </c>
      <c r="G5" s="6">
        <v>32</v>
      </c>
      <c r="H5" s="6">
        <v>2</v>
      </c>
      <c r="I5" s="6">
        <v>9</v>
      </c>
      <c r="J5" s="12">
        <f>(F5/(G5-H5+I5))</f>
        <v>0.74358974358974361</v>
      </c>
      <c r="K5" s="3" t="str">
        <f>IF(J5&gt;=70%,"10",IF(J5&gt;=50%,"5",IF(J5&lt;50%,"0")))</f>
        <v>10</v>
      </c>
      <c r="L5" s="18"/>
    </row>
    <row r="6" spans="1:12" ht="45" x14ac:dyDescent="0.25">
      <c r="A6" s="21" t="s">
        <v>97</v>
      </c>
      <c r="B6" s="26" t="s">
        <v>72</v>
      </c>
      <c r="C6" s="22" t="s">
        <v>73</v>
      </c>
      <c r="D6" s="21" t="s">
        <v>83</v>
      </c>
      <c r="E6" s="24" t="s">
        <v>94</v>
      </c>
      <c r="F6" s="6">
        <v>48</v>
      </c>
      <c r="G6" s="6">
        <v>91</v>
      </c>
      <c r="H6" s="6">
        <v>20</v>
      </c>
      <c r="I6" s="6">
        <v>3</v>
      </c>
      <c r="J6" s="12">
        <f t="shared" ref="J6:J19" si="0">(F6/(G6-H6+I6))</f>
        <v>0.64864864864864868</v>
      </c>
      <c r="K6" s="3" t="str">
        <f t="shared" ref="K6:K19" si="1">IF(J6&gt;=70%,"10",IF(J6&gt;=50%,"5",IF(J6&lt;50%,"0")))</f>
        <v>5</v>
      </c>
      <c r="L6" s="18"/>
    </row>
    <row r="7" spans="1:12" ht="45" x14ac:dyDescent="0.25">
      <c r="A7" s="21" t="s">
        <v>98</v>
      </c>
      <c r="B7" s="26" t="s">
        <v>72</v>
      </c>
      <c r="C7" s="22" t="s">
        <v>73</v>
      </c>
      <c r="D7" s="21" t="s">
        <v>91</v>
      </c>
      <c r="E7" s="24" t="s">
        <v>94</v>
      </c>
      <c r="F7" s="6">
        <v>21</v>
      </c>
      <c r="G7" s="6">
        <v>31</v>
      </c>
      <c r="H7" s="6">
        <v>9</v>
      </c>
      <c r="I7" s="6">
        <v>9</v>
      </c>
      <c r="J7" s="12">
        <f t="shared" si="0"/>
        <v>0.67741935483870963</v>
      </c>
      <c r="K7" s="3" t="str">
        <f t="shared" si="1"/>
        <v>5</v>
      </c>
      <c r="L7" s="18"/>
    </row>
    <row r="8" spans="1:12" ht="45" x14ac:dyDescent="0.25">
      <c r="A8" s="21" t="s">
        <v>95</v>
      </c>
      <c r="B8" s="26" t="s">
        <v>72</v>
      </c>
      <c r="C8" s="22" t="s">
        <v>73</v>
      </c>
      <c r="D8" s="21" t="s">
        <v>90</v>
      </c>
      <c r="E8" s="24" t="s">
        <v>94</v>
      </c>
      <c r="F8" s="6">
        <v>29</v>
      </c>
      <c r="G8" s="6">
        <v>76</v>
      </c>
      <c r="H8" s="6">
        <v>27</v>
      </c>
      <c r="I8" s="6">
        <v>6</v>
      </c>
      <c r="J8" s="12">
        <f t="shared" si="0"/>
        <v>0.52727272727272723</v>
      </c>
      <c r="K8" s="3" t="str">
        <f t="shared" si="1"/>
        <v>5</v>
      </c>
      <c r="L8" s="18"/>
    </row>
    <row r="9" spans="1:12" ht="45" x14ac:dyDescent="0.25">
      <c r="A9" s="21" t="s">
        <v>99</v>
      </c>
      <c r="B9" s="26" t="s">
        <v>72</v>
      </c>
      <c r="C9" s="22" t="s">
        <v>73</v>
      </c>
      <c r="D9" s="21" t="s">
        <v>79</v>
      </c>
      <c r="E9" s="24" t="s">
        <v>94</v>
      </c>
      <c r="F9" s="6">
        <v>35</v>
      </c>
      <c r="G9" s="6">
        <v>50</v>
      </c>
      <c r="H9" s="6">
        <v>6</v>
      </c>
      <c r="I9" s="6">
        <v>2</v>
      </c>
      <c r="J9" s="12">
        <f t="shared" si="0"/>
        <v>0.76086956521739135</v>
      </c>
      <c r="K9" s="3" t="str">
        <f t="shared" si="1"/>
        <v>10</v>
      </c>
      <c r="L9" s="18"/>
    </row>
    <row r="10" spans="1:12" ht="90" x14ac:dyDescent="0.25">
      <c r="A10" s="21" t="s">
        <v>101</v>
      </c>
      <c r="B10" s="26" t="s">
        <v>72</v>
      </c>
      <c r="C10" s="22" t="s">
        <v>105</v>
      </c>
      <c r="D10" s="21" t="s">
        <v>93</v>
      </c>
      <c r="E10" s="24" t="s">
        <v>94</v>
      </c>
      <c r="F10" s="6">
        <v>7</v>
      </c>
      <c r="G10" s="6">
        <v>9</v>
      </c>
      <c r="H10" s="6">
        <v>1</v>
      </c>
      <c r="I10" s="6">
        <v>1</v>
      </c>
      <c r="J10" s="12">
        <f t="shared" si="0"/>
        <v>0.77777777777777779</v>
      </c>
      <c r="K10" s="3" t="str">
        <f t="shared" si="1"/>
        <v>10</v>
      </c>
      <c r="L10" s="18"/>
    </row>
    <row r="11" spans="1:12" ht="45" x14ac:dyDescent="0.25">
      <c r="A11" s="21" t="s">
        <v>103</v>
      </c>
      <c r="B11" s="26" t="s">
        <v>71</v>
      </c>
      <c r="C11" s="22" t="s">
        <v>76</v>
      </c>
      <c r="D11" s="21" t="s">
        <v>87</v>
      </c>
      <c r="E11" s="24" t="s">
        <v>94</v>
      </c>
      <c r="F11" s="6">
        <v>6</v>
      </c>
      <c r="G11" s="6">
        <v>6</v>
      </c>
      <c r="H11" s="6">
        <v>0</v>
      </c>
      <c r="I11" s="6">
        <v>0</v>
      </c>
      <c r="J11" s="12">
        <f t="shared" si="0"/>
        <v>1</v>
      </c>
      <c r="K11" s="3" t="str">
        <f t="shared" si="1"/>
        <v>10</v>
      </c>
      <c r="L11" s="18"/>
    </row>
    <row r="12" spans="1:12" ht="45" x14ac:dyDescent="0.25">
      <c r="A12" s="21" t="s">
        <v>104</v>
      </c>
      <c r="B12" s="26" t="s">
        <v>71</v>
      </c>
      <c r="C12" s="22" t="s">
        <v>77</v>
      </c>
      <c r="D12" s="21" t="s">
        <v>88</v>
      </c>
      <c r="E12" s="24" t="s">
        <v>94</v>
      </c>
      <c r="F12" s="6">
        <v>2</v>
      </c>
      <c r="G12" s="6">
        <v>3</v>
      </c>
      <c r="H12" s="6">
        <v>1</v>
      </c>
      <c r="I12" s="6">
        <v>0</v>
      </c>
      <c r="J12" s="12">
        <f t="shared" si="0"/>
        <v>1</v>
      </c>
      <c r="K12" s="3" t="str">
        <f t="shared" si="1"/>
        <v>10</v>
      </c>
      <c r="L12" s="18"/>
    </row>
    <row r="13" spans="1:12" ht="45" x14ac:dyDescent="0.25">
      <c r="A13" s="21" t="s">
        <v>102</v>
      </c>
      <c r="B13" s="26" t="s">
        <v>71</v>
      </c>
      <c r="C13" s="22" t="s">
        <v>75</v>
      </c>
      <c r="D13" s="21" t="s">
        <v>86</v>
      </c>
      <c r="E13" s="24" t="s">
        <v>94</v>
      </c>
      <c r="F13" s="6">
        <v>12</v>
      </c>
      <c r="G13" s="6">
        <v>18</v>
      </c>
      <c r="H13" s="6">
        <v>6</v>
      </c>
      <c r="I13" s="6">
        <v>1</v>
      </c>
      <c r="J13" s="12">
        <f t="shared" si="0"/>
        <v>0.92307692307692313</v>
      </c>
      <c r="K13" s="3" t="str">
        <f t="shared" si="1"/>
        <v>10</v>
      </c>
      <c r="L13" s="18"/>
    </row>
    <row r="14" spans="1:12" ht="45" x14ac:dyDescent="0.25">
      <c r="A14" s="21" t="s">
        <v>69</v>
      </c>
      <c r="B14" s="26" t="s">
        <v>72</v>
      </c>
      <c r="C14" s="22" t="s">
        <v>73</v>
      </c>
      <c r="D14" s="21" t="s">
        <v>80</v>
      </c>
      <c r="E14" s="24" t="s">
        <v>94</v>
      </c>
      <c r="F14" s="6">
        <v>6</v>
      </c>
      <c r="G14" s="6">
        <v>8</v>
      </c>
      <c r="H14" s="6">
        <v>1</v>
      </c>
      <c r="I14" s="6">
        <v>1</v>
      </c>
      <c r="J14" s="12">
        <f t="shared" si="0"/>
        <v>0.75</v>
      </c>
      <c r="K14" s="3" t="str">
        <f t="shared" si="1"/>
        <v>10</v>
      </c>
      <c r="L14" s="18"/>
    </row>
    <row r="15" spans="1:12" ht="45" x14ac:dyDescent="0.25">
      <c r="A15" s="21" t="s">
        <v>69</v>
      </c>
      <c r="B15" s="26" t="s">
        <v>72</v>
      </c>
      <c r="C15" s="22" t="s">
        <v>73</v>
      </c>
      <c r="D15" s="21" t="s">
        <v>81</v>
      </c>
      <c r="E15" s="24" t="s">
        <v>100</v>
      </c>
      <c r="F15" s="6">
        <v>8</v>
      </c>
      <c r="G15" s="6">
        <v>10</v>
      </c>
      <c r="H15" s="6">
        <v>0</v>
      </c>
      <c r="I15" s="6">
        <v>1</v>
      </c>
      <c r="J15" s="12">
        <f t="shared" si="0"/>
        <v>0.72727272727272729</v>
      </c>
      <c r="K15" s="3" t="str">
        <f t="shared" si="1"/>
        <v>10</v>
      </c>
      <c r="L15" s="18"/>
    </row>
    <row r="16" spans="1:12" ht="45" x14ac:dyDescent="0.25">
      <c r="A16" s="20" t="s">
        <v>69</v>
      </c>
      <c r="B16" s="25" t="s">
        <v>72</v>
      </c>
      <c r="C16" s="22" t="s">
        <v>74</v>
      </c>
      <c r="D16" s="20" t="s">
        <v>82</v>
      </c>
      <c r="E16" s="23" t="s">
        <v>100</v>
      </c>
      <c r="F16" s="6">
        <v>15</v>
      </c>
      <c r="G16" s="6">
        <v>15</v>
      </c>
      <c r="H16" s="6">
        <v>1</v>
      </c>
      <c r="I16" s="6">
        <v>2</v>
      </c>
      <c r="J16" s="12">
        <f t="shared" si="0"/>
        <v>0.9375</v>
      </c>
      <c r="K16" s="3" t="str">
        <f t="shared" si="1"/>
        <v>10</v>
      </c>
      <c r="L16" s="18"/>
    </row>
    <row r="17" spans="1:12" ht="45" x14ac:dyDescent="0.25">
      <c r="A17" s="20" t="s">
        <v>70</v>
      </c>
      <c r="B17" s="25" t="s">
        <v>72</v>
      </c>
      <c r="C17" s="22" t="s">
        <v>73</v>
      </c>
      <c r="D17" s="20" t="s">
        <v>83</v>
      </c>
      <c r="E17" s="23" t="s">
        <v>94</v>
      </c>
      <c r="F17" s="6">
        <v>6</v>
      </c>
      <c r="G17" s="6">
        <v>7</v>
      </c>
      <c r="H17" s="6">
        <v>2</v>
      </c>
      <c r="I17" s="6">
        <v>2</v>
      </c>
      <c r="J17" s="12">
        <f t="shared" si="0"/>
        <v>0.8571428571428571</v>
      </c>
      <c r="K17" s="3" t="str">
        <f t="shared" si="1"/>
        <v>10</v>
      </c>
      <c r="L17" s="18"/>
    </row>
    <row r="18" spans="1:12" ht="45" x14ac:dyDescent="0.25">
      <c r="A18" s="20" t="s">
        <v>70</v>
      </c>
      <c r="B18" s="25" t="s">
        <v>72</v>
      </c>
      <c r="C18" s="22" t="s">
        <v>73</v>
      </c>
      <c r="D18" s="20" t="s">
        <v>80</v>
      </c>
      <c r="E18" s="23" t="s">
        <v>94</v>
      </c>
      <c r="F18" s="6">
        <v>7</v>
      </c>
      <c r="G18" s="6">
        <v>9</v>
      </c>
      <c r="H18" s="6">
        <v>2</v>
      </c>
      <c r="I18" s="6">
        <v>1</v>
      </c>
      <c r="J18" s="12">
        <f t="shared" si="0"/>
        <v>0.875</v>
      </c>
      <c r="K18" s="3" t="str">
        <f t="shared" si="1"/>
        <v>10</v>
      </c>
      <c r="L18" s="18"/>
    </row>
    <row r="19" spans="1:12" ht="45" x14ac:dyDescent="0.25">
      <c r="A19" s="21" t="s">
        <v>70</v>
      </c>
      <c r="B19" s="26" t="s">
        <v>72</v>
      </c>
      <c r="C19" s="22" t="s">
        <v>73</v>
      </c>
      <c r="D19" s="21" t="s">
        <v>84</v>
      </c>
      <c r="E19" s="24" t="s">
        <v>94</v>
      </c>
      <c r="F19" s="6">
        <v>1</v>
      </c>
      <c r="G19" s="6">
        <v>0</v>
      </c>
      <c r="H19" s="6">
        <v>0</v>
      </c>
      <c r="I19" s="6">
        <v>1</v>
      </c>
      <c r="J19" s="12">
        <f t="shared" si="0"/>
        <v>1</v>
      </c>
      <c r="K19" s="3" t="str">
        <f t="shared" si="1"/>
        <v>10</v>
      </c>
      <c r="L19" s="18"/>
    </row>
  </sheetData>
  <mergeCells count="8">
    <mergeCell ref="F2:K2"/>
    <mergeCell ref="F1:K1"/>
    <mergeCell ref="L1:L3"/>
    <mergeCell ref="B1:B3"/>
    <mergeCell ref="A1:A3"/>
    <mergeCell ref="C1:C3"/>
    <mergeCell ref="D1:D3"/>
    <mergeCell ref="E1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60" zoomScaleNormal="60" workbookViewId="0">
      <pane ySplit="3" topLeftCell="A8" activePane="bottomLeft" state="frozen"/>
      <selection pane="bottomLeft" sqref="A1:J19"/>
    </sheetView>
  </sheetViews>
  <sheetFormatPr defaultRowHeight="15.75" x14ac:dyDescent="0.25"/>
  <cols>
    <col min="1" max="1" width="37.7109375" style="1" bestFit="1" customWidth="1"/>
    <col min="2" max="2" width="15.85546875" style="1" customWidth="1"/>
    <col min="3" max="3" width="22.28515625" style="1" customWidth="1"/>
    <col min="4" max="4" width="32.7109375" style="1" customWidth="1"/>
    <col min="5" max="5" width="14.85546875" style="1" customWidth="1"/>
    <col min="6" max="7" width="24.7109375" style="1" customWidth="1"/>
    <col min="8" max="9" width="9.140625" style="1"/>
    <col min="10" max="10" width="15.7109375" style="1" customWidth="1"/>
    <col min="11" max="16384" width="9.140625" style="1"/>
  </cols>
  <sheetData>
    <row r="1" spans="1:10" ht="111.75" customHeight="1" x14ac:dyDescent="0.25">
      <c r="A1" s="29" t="s">
        <v>63</v>
      </c>
      <c r="B1" s="29" t="s">
        <v>61</v>
      </c>
      <c r="C1" s="28" t="s">
        <v>1</v>
      </c>
      <c r="D1" s="29" t="s">
        <v>2</v>
      </c>
      <c r="E1" s="38" t="s">
        <v>7</v>
      </c>
      <c r="F1" s="30" t="s">
        <v>31</v>
      </c>
      <c r="G1" s="30"/>
      <c r="H1" s="30"/>
      <c r="I1" s="30"/>
      <c r="J1" s="28" t="s">
        <v>68</v>
      </c>
    </row>
    <row r="2" spans="1:10" ht="15.75" customHeight="1" x14ac:dyDescent="0.25">
      <c r="A2" s="29"/>
      <c r="B2" s="29"/>
      <c r="C2" s="28"/>
      <c r="D2" s="29"/>
      <c r="E2" s="39"/>
      <c r="F2" s="31" t="s">
        <v>3</v>
      </c>
      <c r="G2" s="31"/>
      <c r="H2" s="31"/>
      <c r="I2" s="31"/>
      <c r="J2" s="28"/>
    </row>
    <row r="3" spans="1:10" ht="207.75" customHeight="1" x14ac:dyDescent="0.25">
      <c r="A3" s="29"/>
      <c r="B3" s="29"/>
      <c r="C3" s="28"/>
      <c r="D3" s="29"/>
      <c r="E3" s="40"/>
      <c r="F3" s="5" t="s">
        <v>32</v>
      </c>
      <c r="G3" s="5" t="s">
        <v>33</v>
      </c>
      <c r="H3" s="4" t="s">
        <v>13</v>
      </c>
      <c r="I3" s="4" t="s">
        <v>14</v>
      </c>
      <c r="J3" s="28"/>
    </row>
    <row r="4" spans="1:10" ht="45" x14ac:dyDescent="0.25">
      <c r="A4" s="20" t="s">
        <v>95</v>
      </c>
      <c r="B4" s="25" t="s">
        <v>72</v>
      </c>
      <c r="C4" s="22" t="s">
        <v>78</v>
      </c>
      <c r="D4" s="20" t="s">
        <v>89</v>
      </c>
      <c r="E4" s="23" t="s">
        <v>94</v>
      </c>
      <c r="F4" s="9">
        <v>0</v>
      </c>
      <c r="G4" s="9">
        <v>2</v>
      </c>
      <c r="H4" s="12">
        <f>F4/G4</f>
        <v>0</v>
      </c>
      <c r="I4" s="3" t="str">
        <f>IF(H4&gt;=50%,"10",IF(H4&gt;=30%,"5",IF(H4&lt;30%,"0")))</f>
        <v>0</v>
      </c>
      <c r="J4" s="18"/>
    </row>
    <row r="5" spans="1:10" ht="45" x14ac:dyDescent="0.25">
      <c r="A5" s="21" t="s">
        <v>96</v>
      </c>
      <c r="B5" s="26" t="s">
        <v>72</v>
      </c>
      <c r="C5" s="22" t="s">
        <v>73</v>
      </c>
      <c r="D5" s="21" t="s">
        <v>85</v>
      </c>
      <c r="E5" s="24" t="s">
        <v>94</v>
      </c>
      <c r="F5" s="9">
        <v>2</v>
      </c>
      <c r="G5" s="9">
        <v>2</v>
      </c>
      <c r="H5" s="12">
        <f>F5/G5</f>
        <v>1</v>
      </c>
      <c r="I5" s="3" t="str">
        <f>IF(H5&gt;=50%,"10",IF(H5&gt;=30%,"5",IF(H5&lt;30%,"0")))</f>
        <v>10</v>
      </c>
      <c r="J5" s="18"/>
    </row>
    <row r="6" spans="1:10" ht="45" x14ac:dyDescent="0.25">
      <c r="A6" s="21" t="s">
        <v>97</v>
      </c>
      <c r="B6" s="26" t="s">
        <v>72</v>
      </c>
      <c r="C6" s="22" t="s">
        <v>73</v>
      </c>
      <c r="D6" s="21" t="s">
        <v>83</v>
      </c>
      <c r="E6" s="24" t="s">
        <v>94</v>
      </c>
      <c r="F6" s="9">
        <v>12</v>
      </c>
      <c r="G6" s="9">
        <v>15</v>
      </c>
      <c r="H6" s="12">
        <f t="shared" ref="H6:H19" si="0">F6/G6</f>
        <v>0.8</v>
      </c>
      <c r="I6" s="3" t="str">
        <f t="shared" ref="I6:I19" si="1">IF(H6&gt;=50%,"10",IF(H6&gt;=30%,"5",IF(H6&lt;30%,"0")))</f>
        <v>10</v>
      </c>
      <c r="J6" s="18"/>
    </row>
    <row r="7" spans="1:10" ht="45" x14ac:dyDescent="0.25">
      <c r="A7" s="21" t="s">
        <v>98</v>
      </c>
      <c r="B7" s="26" t="s">
        <v>72</v>
      </c>
      <c r="C7" s="22" t="s">
        <v>73</v>
      </c>
      <c r="D7" s="21" t="s">
        <v>91</v>
      </c>
      <c r="E7" s="24" t="s">
        <v>94</v>
      </c>
      <c r="F7" s="9">
        <v>1</v>
      </c>
      <c r="G7" s="9">
        <v>2</v>
      </c>
      <c r="H7" s="12">
        <f t="shared" si="0"/>
        <v>0.5</v>
      </c>
      <c r="I7" s="3" t="str">
        <f t="shared" si="1"/>
        <v>10</v>
      </c>
      <c r="J7" s="18"/>
    </row>
    <row r="8" spans="1:10" ht="45" x14ac:dyDescent="0.25">
      <c r="A8" s="21" t="s">
        <v>95</v>
      </c>
      <c r="B8" s="26" t="s">
        <v>72</v>
      </c>
      <c r="C8" s="22" t="s">
        <v>73</v>
      </c>
      <c r="D8" s="21" t="s">
        <v>90</v>
      </c>
      <c r="E8" s="24" t="s">
        <v>94</v>
      </c>
      <c r="F8" s="9">
        <v>4</v>
      </c>
      <c r="G8" s="9">
        <v>13</v>
      </c>
      <c r="H8" s="12">
        <f t="shared" si="0"/>
        <v>0.30769230769230771</v>
      </c>
      <c r="I8" s="3" t="str">
        <f t="shared" si="1"/>
        <v>5</v>
      </c>
      <c r="J8" s="18"/>
    </row>
    <row r="9" spans="1:10" ht="45" x14ac:dyDescent="0.25">
      <c r="A9" s="21" t="s">
        <v>99</v>
      </c>
      <c r="B9" s="26" t="s">
        <v>72</v>
      </c>
      <c r="C9" s="22" t="s">
        <v>73</v>
      </c>
      <c r="D9" s="21" t="s">
        <v>79</v>
      </c>
      <c r="E9" s="24" t="s">
        <v>94</v>
      </c>
      <c r="F9" s="9">
        <v>2</v>
      </c>
      <c r="G9" s="9">
        <v>4</v>
      </c>
      <c r="H9" s="12">
        <f t="shared" si="0"/>
        <v>0.5</v>
      </c>
      <c r="I9" s="3" t="str">
        <f t="shared" si="1"/>
        <v>10</v>
      </c>
      <c r="J9" s="18"/>
    </row>
    <row r="10" spans="1:10" ht="90" x14ac:dyDescent="0.25">
      <c r="A10" s="21" t="s">
        <v>101</v>
      </c>
      <c r="B10" s="26" t="s">
        <v>72</v>
      </c>
      <c r="C10" s="22" t="s">
        <v>105</v>
      </c>
      <c r="D10" s="21" t="s">
        <v>93</v>
      </c>
      <c r="E10" s="24" t="s">
        <v>94</v>
      </c>
      <c r="F10" s="9">
        <v>0</v>
      </c>
      <c r="G10" s="9">
        <v>0</v>
      </c>
      <c r="H10" s="12" t="e">
        <f t="shared" si="0"/>
        <v>#DIV/0!</v>
      </c>
      <c r="I10" s="3" t="e">
        <f t="shared" si="1"/>
        <v>#DIV/0!</v>
      </c>
      <c r="J10" s="18"/>
    </row>
    <row r="11" spans="1:10" ht="45" x14ac:dyDescent="0.25">
      <c r="A11" s="21" t="s">
        <v>103</v>
      </c>
      <c r="B11" s="26" t="s">
        <v>71</v>
      </c>
      <c r="C11" s="22" t="s">
        <v>76</v>
      </c>
      <c r="D11" s="21" t="s">
        <v>87</v>
      </c>
      <c r="E11" s="24" t="s">
        <v>94</v>
      </c>
      <c r="F11" s="9">
        <v>0</v>
      </c>
      <c r="G11" s="9">
        <v>0</v>
      </c>
      <c r="H11" s="12" t="e">
        <f t="shared" si="0"/>
        <v>#DIV/0!</v>
      </c>
      <c r="I11" s="3" t="e">
        <f t="shared" si="1"/>
        <v>#DIV/0!</v>
      </c>
      <c r="J11" s="18"/>
    </row>
    <row r="12" spans="1:10" ht="45" x14ac:dyDescent="0.25">
      <c r="A12" s="21" t="s">
        <v>104</v>
      </c>
      <c r="B12" s="26" t="s">
        <v>71</v>
      </c>
      <c r="C12" s="22" t="s">
        <v>77</v>
      </c>
      <c r="D12" s="21" t="s">
        <v>88</v>
      </c>
      <c r="E12" s="24" t="s">
        <v>94</v>
      </c>
      <c r="F12" s="9">
        <v>0</v>
      </c>
      <c r="G12" s="9">
        <v>0</v>
      </c>
      <c r="H12" s="12" t="e">
        <f t="shared" si="0"/>
        <v>#DIV/0!</v>
      </c>
      <c r="I12" s="3" t="e">
        <f t="shared" si="1"/>
        <v>#DIV/0!</v>
      </c>
      <c r="J12" s="18"/>
    </row>
    <row r="13" spans="1:10" ht="45" x14ac:dyDescent="0.25">
      <c r="A13" s="21" t="s">
        <v>102</v>
      </c>
      <c r="B13" s="26" t="s">
        <v>71</v>
      </c>
      <c r="C13" s="22" t="s">
        <v>75</v>
      </c>
      <c r="D13" s="21" t="s">
        <v>86</v>
      </c>
      <c r="E13" s="24" t="s">
        <v>94</v>
      </c>
      <c r="F13" s="9">
        <v>0</v>
      </c>
      <c r="G13" s="9">
        <v>0</v>
      </c>
      <c r="H13" s="12" t="e">
        <f t="shared" si="0"/>
        <v>#DIV/0!</v>
      </c>
      <c r="I13" s="3" t="e">
        <f t="shared" si="1"/>
        <v>#DIV/0!</v>
      </c>
      <c r="J13" s="18"/>
    </row>
    <row r="14" spans="1:10" ht="45" x14ac:dyDescent="0.25">
      <c r="A14" s="21" t="s">
        <v>69</v>
      </c>
      <c r="B14" s="26" t="s">
        <v>72</v>
      </c>
      <c r="C14" s="22" t="s">
        <v>73</v>
      </c>
      <c r="D14" s="21" t="s">
        <v>80</v>
      </c>
      <c r="E14" s="24" t="s">
        <v>94</v>
      </c>
      <c r="F14" s="9">
        <v>1</v>
      </c>
      <c r="G14" s="9">
        <v>2</v>
      </c>
      <c r="H14" s="12">
        <f t="shared" si="0"/>
        <v>0.5</v>
      </c>
      <c r="I14" s="3" t="str">
        <f t="shared" si="1"/>
        <v>10</v>
      </c>
      <c r="J14" s="18"/>
    </row>
    <row r="15" spans="1:10" ht="45" x14ac:dyDescent="0.25">
      <c r="A15" s="21" t="s">
        <v>69</v>
      </c>
      <c r="B15" s="26" t="s">
        <v>72</v>
      </c>
      <c r="C15" s="22" t="s">
        <v>73</v>
      </c>
      <c r="D15" s="21" t="s">
        <v>81</v>
      </c>
      <c r="E15" s="24" t="s">
        <v>100</v>
      </c>
      <c r="F15" s="9">
        <v>0</v>
      </c>
      <c r="G15" s="9">
        <v>0</v>
      </c>
      <c r="H15" s="12" t="e">
        <f t="shared" si="0"/>
        <v>#DIV/0!</v>
      </c>
      <c r="I15" s="3" t="e">
        <f t="shared" si="1"/>
        <v>#DIV/0!</v>
      </c>
      <c r="J15" s="18"/>
    </row>
    <row r="16" spans="1:10" ht="45" x14ac:dyDescent="0.25">
      <c r="A16" s="20" t="s">
        <v>69</v>
      </c>
      <c r="B16" s="25" t="s">
        <v>72</v>
      </c>
      <c r="C16" s="22" t="s">
        <v>74</v>
      </c>
      <c r="D16" s="20" t="s">
        <v>82</v>
      </c>
      <c r="E16" s="23" t="s">
        <v>100</v>
      </c>
      <c r="F16" s="9">
        <v>0</v>
      </c>
      <c r="G16" s="9">
        <v>0</v>
      </c>
      <c r="H16" s="12" t="e">
        <f t="shared" si="0"/>
        <v>#DIV/0!</v>
      </c>
      <c r="I16" s="3" t="e">
        <f t="shared" si="1"/>
        <v>#DIV/0!</v>
      </c>
      <c r="J16" s="18"/>
    </row>
    <row r="17" spans="1:10" ht="45" x14ac:dyDescent="0.25">
      <c r="A17" s="20" t="s">
        <v>70</v>
      </c>
      <c r="B17" s="25" t="s">
        <v>72</v>
      </c>
      <c r="C17" s="22" t="s">
        <v>73</v>
      </c>
      <c r="D17" s="20" t="s">
        <v>83</v>
      </c>
      <c r="E17" s="23" t="s">
        <v>94</v>
      </c>
      <c r="F17" s="9">
        <v>0</v>
      </c>
      <c r="G17" s="9">
        <v>0</v>
      </c>
      <c r="H17" s="12" t="e">
        <f t="shared" si="0"/>
        <v>#DIV/0!</v>
      </c>
      <c r="I17" s="3" t="e">
        <f t="shared" si="1"/>
        <v>#DIV/0!</v>
      </c>
      <c r="J17" s="18"/>
    </row>
    <row r="18" spans="1:10" ht="45" x14ac:dyDescent="0.25">
      <c r="A18" s="20" t="s">
        <v>70</v>
      </c>
      <c r="B18" s="25" t="s">
        <v>72</v>
      </c>
      <c r="C18" s="22" t="s">
        <v>73</v>
      </c>
      <c r="D18" s="20" t="s">
        <v>80</v>
      </c>
      <c r="E18" s="23" t="s">
        <v>94</v>
      </c>
      <c r="F18" s="9">
        <v>0</v>
      </c>
      <c r="G18" s="9">
        <v>0</v>
      </c>
      <c r="H18" s="12" t="e">
        <f t="shared" si="0"/>
        <v>#DIV/0!</v>
      </c>
      <c r="I18" s="3" t="e">
        <f t="shared" si="1"/>
        <v>#DIV/0!</v>
      </c>
      <c r="J18" s="18"/>
    </row>
    <row r="19" spans="1:10" ht="45" x14ac:dyDescent="0.25">
      <c r="A19" s="21" t="s">
        <v>70</v>
      </c>
      <c r="B19" s="26" t="s">
        <v>72</v>
      </c>
      <c r="C19" s="22" t="s">
        <v>73</v>
      </c>
      <c r="D19" s="21" t="s">
        <v>84</v>
      </c>
      <c r="E19" s="24" t="s">
        <v>94</v>
      </c>
      <c r="F19" s="9">
        <v>0</v>
      </c>
      <c r="G19" s="9">
        <v>0</v>
      </c>
      <c r="H19" s="12" t="e">
        <f t="shared" si="0"/>
        <v>#DIV/0!</v>
      </c>
      <c r="I19" s="3" t="e">
        <f t="shared" si="1"/>
        <v>#DIV/0!</v>
      </c>
      <c r="J19" s="18"/>
    </row>
  </sheetData>
  <mergeCells count="8">
    <mergeCell ref="F2:I2"/>
    <mergeCell ref="F1:I1"/>
    <mergeCell ref="J1:J3"/>
    <mergeCell ref="A1:A3"/>
    <mergeCell ref="B1:B3"/>
    <mergeCell ref="C1:C3"/>
    <mergeCell ref="D1:D3"/>
    <mergeCell ref="E1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60" zoomScaleNormal="60" workbookViewId="0">
      <pane ySplit="3" topLeftCell="A10" activePane="bottomLeft" state="frozen"/>
      <selection pane="bottomLeft" sqref="A1:K19"/>
    </sheetView>
  </sheetViews>
  <sheetFormatPr defaultRowHeight="15.75" x14ac:dyDescent="0.25"/>
  <cols>
    <col min="1" max="1" width="37.7109375" style="1" bestFit="1" customWidth="1"/>
    <col min="2" max="2" width="15.85546875" style="1" customWidth="1"/>
    <col min="3" max="3" width="22.28515625" style="1" customWidth="1"/>
    <col min="4" max="4" width="32.7109375" style="1" customWidth="1"/>
    <col min="5" max="5" width="14.85546875" style="1" customWidth="1"/>
    <col min="6" max="8" width="28.7109375" style="1" customWidth="1"/>
    <col min="9" max="10" width="9.140625" style="1"/>
    <col min="11" max="11" width="15.7109375" style="1" customWidth="1"/>
    <col min="12" max="16384" width="9.140625" style="1"/>
  </cols>
  <sheetData>
    <row r="1" spans="1:11" ht="86.25" customHeight="1" x14ac:dyDescent="0.25">
      <c r="A1" s="29" t="s">
        <v>63</v>
      </c>
      <c r="B1" s="29" t="s">
        <v>61</v>
      </c>
      <c r="C1" s="28" t="s">
        <v>1</v>
      </c>
      <c r="D1" s="29" t="s">
        <v>2</v>
      </c>
      <c r="E1" s="29" t="s">
        <v>7</v>
      </c>
      <c r="F1" s="30" t="s">
        <v>34</v>
      </c>
      <c r="G1" s="30"/>
      <c r="H1" s="30"/>
      <c r="I1" s="30"/>
      <c r="J1" s="30"/>
      <c r="K1" s="32" t="s">
        <v>68</v>
      </c>
    </row>
    <row r="2" spans="1:11" ht="15.75" customHeight="1" x14ac:dyDescent="0.25">
      <c r="A2" s="29"/>
      <c r="B2" s="29"/>
      <c r="C2" s="28"/>
      <c r="D2" s="29"/>
      <c r="E2" s="29"/>
      <c r="F2" s="31" t="s">
        <v>21</v>
      </c>
      <c r="G2" s="31"/>
      <c r="H2" s="31"/>
      <c r="I2" s="31"/>
      <c r="J2" s="31"/>
      <c r="K2" s="33"/>
    </row>
    <row r="3" spans="1:11" ht="351.75" customHeight="1" x14ac:dyDescent="0.25">
      <c r="A3" s="29"/>
      <c r="B3" s="29"/>
      <c r="C3" s="28"/>
      <c r="D3" s="29"/>
      <c r="E3" s="29"/>
      <c r="F3" s="5" t="s">
        <v>35</v>
      </c>
      <c r="G3" s="5" t="s">
        <v>36</v>
      </c>
      <c r="H3" s="5" t="s">
        <v>37</v>
      </c>
      <c r="I3" s="4" t="s">
        <v>13</v>
      </c>
      <c r="J3" s="4" t="s">
        <v>14</v>
      </c>
      <c r="K3" s="34"/>
    </row>
    <row r="4" spans="1:11" ht="45" x14ac:dyDescent="0.25">
      <c r="A4" s="20" t="s">
        <v>95</v>
      </c>
      <c r="B4" s="25" t="s">
        <v>72</v>
      </c>
      <c r="C4" s="22" t="s">
        <v>78</v>
      </c>
      <c r="D4" s="20" t="s">
        <v>89</v>
      </c>
      <c r="E4" s="23" t="s">
        <v>94</v>
      </c>
      <c r="F4" s="7">
        <v>1.1194</v>
      </c>
      <c r="G4" s="7">
        <v>1.1994</v>
      </c>
      <c r="H4" s="13">
        <v>0.65</v>
      </c>
      <c r="I4" s="12">
        <f>F4/G4</f>
        <v>0.93329998332499575</v>
      </c>
      <c r="J4" s="3">
        <f>IF(I4&gt;=H4,20,0)</f>
        <v>20</v>
      </c>
      <c r="K4" s="23"/>
    </row>
    <row r="5" spans="1:11" ht="45" x14ac:dyDescent="0.25">
      <c r="A5" s="21" t="s">
        <v>96</v>
      </c>
      <c r="B5" s="26" t="s">
        <v>72</v>
      </c>
      <c r="C5" s="22" t="s">
        <v>73</v>
      </c>
      <c r="D5" s="21" t="s">
        <v>85</v>
      </c>
      <c r="E5" s="24" t="s">
        <v>94</v>
      </c>
      <c r="F5" s="7">
        <v>1.6729000000000001</v>
      </c>
      <c r="G5" s="7">
        <v>1.8075000000000001</v>
      </c>
      <c r="H5" s="13">
        <v>0.65</v>
      </c>
      <c r="I5" s="12">
        <f>F5/G5</f>
        <v>0.92553250345781468</v>
      </c>
      <c r="J5" s="3">
        <f>IF(I5&gt;=H5,20,0)</f>
        <v>20</v>
      </c>
      <c r="K5" s="24"/>
    </row>
    <row r="6" spans="1:11" ht="45" x14ac:dyDescent="0.25">
      <c r="A6" s="21" t="s">
        <v>97</v>
      </c>
      <c r="B6" s="26" t="s">
        <v>72</v>
      </c>
      <c r="C6" s="22" t="s">
        <v>73</v>
      </c>
      <c r="D6" s="21" t="s">
        <v>83</v>
      </c>
      <c r="E6" s="24" t="s">
        <v>94</v>
      </c>
      <c r="F6" s="7">
        <v>3.6015000000000001</v>
      </c>
      <c r="G6" s="7">
        <v>3.8222999999999998</v>
      </c>
      <c r="H6" s="13">
        <v>0.65</v>
      </c>
      <c r="I6" s="12">
        <f t="shared" ref="I6:I19" si="0">F6/G6</f>
        <v>0.9422337336158858</v>
      </c>
      <c r="J6" s="3">
        <f t="shared" ref="J6:J19" si="1">IF(I6&gt;=H6,20,0)</f>
        <v>20</v>
      </c>
      <c r="K6" s="24"/>
    </row>
    <row r="7" spans="1:11" ht="45" x14ac:dyDescent="0.25">
      <c r="A7" s="21" t="s">
        <v>98</v>
      </c>
      <c r="B7" s="26" t="s">
        <v>72</v>
      </c>
      <c r="C7" s="22" t="s">
        <v>73</v>
      </c>
      <c r="D7" s="21" t="s">
        <v>91</v>
      </c>
      <c r="E7" s="24" t="s">
        <v>94</v>
      </c>
      <c r="F7" s="7">
        <v>1.6634</v>
      </c>
      <c r="G7" s="7">
        <v>1.7367999999999999</v>
      </c>
      <c r="H7" s="13">
        <v>0.65</v>
      </c>
      <c r="I7" s="12">
        <f t="shared" si="0"/>
        <v>0.95773836941501622</v>
      </c>
      <c r="J7" s="3">
        <f t="shared" si="1"/>
        <v>20</v>
      </c>
      <c r="K7" s="24"/>
    </row>
    <row r="8" spans="1:11" ht="45" x14ac:dyDescent="0.25">
      <c r="A8" s="21" t="s">
        <v>95</v>
      </c>
      <c r="B8" s="26" t="s">
        <v>72</v>
      </c>
      <c r="C8" s="22" t="s">
        <v>73</v>
      </c>
      <c r="D8" s="21" t="s">
        <v>90</v>
      </c>
      <c r="E8" s="24" t="s">
        <v>94</v>
      </c>
      <c r="F8" s="7">
        <v>1.698</v>
      </c>
      <c r="G8" s="7">
        <v>1.958</v>
      </c>
      <c r="H8" s="13">
        <v>0.65</v>
      </c>
      <c r="I8" s="12">
        <f t="shared" si="0"/>
        <v>0.86721144024514807</v>
      </c>
      <c r="J8" s="3">
        <f t="shared" si="1"/>
        <v>20</v>
      </c>
      <c r="K8" s="24"/>
    </row>
    <row r="9" spans="1:11" ht="45" x14ac:dyDescent="0.25">
      <c r="A9" s="21" t="s">
        <v>99</v>
      </c>
      <c r="B9" s="26" t="s">
        <v>72</v>
      </c>
      <c r="C9" s="22" t="s">
        <v>73</v>
      </c>
      <c r="D9" s="21" t="s">
        <v>79</v>
      </c>
      <c r="E9" s="24" t="s">
        <v>94</v>
      </c>
      <c r="F9" s="7">
        <v>2.3218999999999999</v>
      </c>
      <c r="G9" s="7">
        <v>2.7267000000000001</v>
      </c>
      <c r="H9" s="13">
        <v>0.65</v>
      </c>
      <c r="I9" s="12">
        <f t="shared" si="0"/>
        <v>0.85154215718634241</v>
      </c>
      <c r="J9" s="3">
        <f t="shared" si="1"/>
        <v>20</v>
      </c>
      <c r="K9" s="24"/>
    </row>
    <row r="10" spans="1:11" ht="90" x14ac:dyDescent="0.25">
      <c r="A10" s="21" t="s">
        <v>101</v>
      </c>
      <c r="B10" s="26" t="s">
        <v>72</v>
      </c>
      <c r="C10" s="22" t="s">
        <v>105</v>
      </c>
      <c r="D10" s="21" t="s">
        <v>93</v>
      </c>
      <c r="E10" s="24" t="s">
        <v>94</v>
      </c>
      <c r="F10" s="7">
        <v>1.0283</v>
      </c>
      <c r="G10" s="7">
        <v>1.0593999999999999</v>
      </c>
      <c r="H10" s="13">
        <v>0.6</v>
      </c>
      <c r="I10" s="12">
        <f t="shared" si="0"/>
        <v>0.97064376061921853</v>
      </c>
      <c r="J10" s="3">
        <f t="shared" si="1"/>
        <v>20</v>
      </c>
      <c r="K10" s="24"/>
    </row>
    <row r="11" spans="1:11" ht="45" x14ac:dyDescent="0.25">
      <c r="A11" s="21" t="s">
        <v>103</v>
      </c>
      <c r="B11" s="26" t="s">
        <v>71</v>
      </c>
      <c r="C11" s="22" t="s">
        <v>76</v>
      </c>
      <c r="D11" s="21" t="s">
        <v>87</v>
      </c>
      <c r="E11" s="24" t="s">
        <v>94</v>
      </c>
      <c r="F11" s="7">
        <v>0.69</v>
      </c>
      <c r="G11" s="7">
        <v>0.71</v>
      </c>
      <c r="H11" s="13">
        <v>0.7</v>
      </c>
      <c r="I11" s="12">
        <f t="shared" si="0"/>
        <v>0.97183098591549288</v>
      </c>
      <c r="J11" s="3">
        <f t="shared" si="1"/>
        <v>20</v>
      </c>
      <c r="K11" s="24"/>
    </row>
    <row r="12" spans="1:11" ht="45" x14ac:dyDescent="0.25">
      <c r="A12" s="21" t="s">
        <v>104</v>
      </c>
      <c r="B12" s="26" t="s">
        <v>71</v>
      </c>
      <c r="C12" s="22" t="s">
        <v>77</v>
      </c>
      <c r="D12" s="21" t="s">
        <v>88</v>
      </c>
      <c r="E12" s="24" t="s">
        <v>94</v>
      </c>
      <c r="F12" s="7">
        <v>10.850199999999999</v>
      </c>
      <c r="G12" s="7">
        <v>10.908899999999999</v>
      </c>
      <c r="H12" s="13">
        <v>0.6</v>
      </c>
      <c r="I12" s="12">
        <f t="shared" si="0"/>
        <v>0.99461907250043546</v>
      </c>
      <c r="J12" s="3">
        <f t="shared" si="1"/>
        <v>20</v>
      </c>
      <c r="K12" s="24"/>
    </row>
    <row r="13" spans="1:11" ht="45" x14ac:dyDescent="0.25">
      <c r="A13" s="21" t="s">
        <v>102</v>
      </c>
      <c r="B13" s="26" t="s">
        <v>71</v>
      </c>
      <c r="C13" s="22" t="s">
        <v>75</v>
      </c>
      <c r="D13" s="21" t="s">
        <v>86</v>
      </c>
      <c r="E13" s="24" t="s">
        <v>94</v>
      </c>
      <c r="F13" s="7">
        <v>1.042</v>
      </c>
      <c r="G13" s="7">
        <v>1.077</v>
      </c>
      <c r="H13" s="13">
        <v>0.7</v>
      </c>
      <c r="I13" s="12">
        <f t="shared" si="0"/>
        <v>0.96750232126276703</v>
      </c>
      <c r="J13" s="3">
        <f t="shared" si="1"/>
        <v>20</v>
      </c>
      <c r="K13" s="24"/>
    </row>
    <row r="14" spans="1:11" ht="45" x14ac:dyDescent="0.25">
      <c r="A14" s="21" t="s">
        <v>69</v>
      </c>
      <c r="B14" s="26" t="s">
        <v>72</v>
      </c>
      <c r="C14" s="22" t="s">
        <v>73</v>
      </c>
      <c r="D14" s="21" t="s">
        <v>80</v>
      </c>
      <c r="E14" s="24" t="s">
        <v>94</v>
      </c>
      <c r="F14" s="7">
        <v>0.77500000000000002</v>
      </c>
      <c r="G14" s="7">
        <v>0.78900000000000003</v>
      </c>
      <c r="H14" s="13">
        <v>0.65</v>
      </c>
      <c r="I14" s="12">
        <f t="shared" si="0"/>
        <v>0.98225602027883396</v>
      </c>
      <c r="J14" s="3">
        <f t="shared" si="1"/>
        <v>20</v>
      </c>
      <c r="K14" s="24"/>
    </row>
    <row r="15" spans="1:11" ht="45" x14ac:dyDescent="0.25">
      <c r="A15" s="21" t="s">
        <v>69</v>
      </c>
      <c r="B15" s="26" t="s">
        <v>72</v>
      </c>
      <c r="C15" s="22" t="s">
        <v>73</v>
      </c>
      <c r="D15" s="21" t="s">
        <v>81</v>
      </c>
      <c r="E15" s="24" t="s">
        <v>100</v>
      </c>
      <c r="F15" s="7">
        <v>0.13500000000000001</v>
      </c>
      <c r="G15" s="7">
        <v>0.24299999999999999</v>
      </c>
      <c r="H15" s="13">
        <v>0.65</v>
      </c>
      <c r="I15" s="12">
        <f t="shared" si="0"/>
        <v>0.55555555555555558</v>
      </c>
      <c r="J15" s="3">
        <f t="shared" si="1"/>
        <v>0</v>
      </c>
      <c r="K15" s="24"/>
    </row>
    <row r="16" spans="1:11" ht="45" x14ac:dyDescent="0.25">
      <c r="A16" s="20" t="s">
        <v>69</v>
      </c>
      <c r="B16" s="25" t="s">
        <v>72</v>
      </c>
      <c r="C16" s="22" t="s">
        <v>74</v>
      </c>
      <c r="D16" s="20" t="s">
        <v>82</v>
      </c>
      <c r="E16" s="23" t="s">
        <v>100</v>
      </c>
      <c r="F16" s="7">
        <v>0.36099999999999999</v>
      </c>
      <c r="G16" s="7">
        <v>0.52400000000000002</v>
      </c>
      <c r="H16" s="13">
        <v>0.65</v>
      </c>
      <c r="I16" s="12">
        <f t="shared" si="0"/>
        <v>0.68893129770992356</v>
      </c>
      <c r="J16" s="3">
        <f t="shared" si="1"/>
        <v>20</v>
      </c>
      <c r="K16" s="23"/>
    </row>
    <row r="17" spans="1:11" ht="45" x14ac:dyDescent="0.25">
      <c r="A17" s="20" t="s">
        <v>70</v>
      </c>
      <c r="B17" s="25" t="s">
        <v>72</v>
      </c>
      <c r="C17" s="22" t="s">
        <v>73</v>
      </c>
      <c r="D17" s="20" t="s">
        <v>83</v>
      </c>
      <c r="E17" s="23" t="s">
        <v>94</v>
      </c>
      <c r="F17" s="7">
        <v>1.0920000000000001</v>
      </c>
      <c r="G17" s="7">
        <v>1.1180000000000001</v>
      </c>
      <c r="H17" s="13">
        <v>0.65</v>
      </c>
      <c r="I17" s="12">
        <f t="shared" si="0"/>
        <v>0.97674418604651159</v>
      </c>
      <c r="J17" s="3">
        <f t="shared" si="1"/>
        <v>20</v>
      </c>
      <c r="K17" s="23"/>
    </row>
    <row r="18" spans="1:11" ht="45" x14ac:dyDescent="0.25">
      <c r="A18" s="20" t="s">
        <v>70</v>
      </c>
      <c r="B18" s="25" t="s">
        <v>72</v>
      </c>
      <c r="C18" s="22" t="s">
        <v>73</v>
      </c>
      <c r="D18" s="20" t="s">
        <v>80</v>
      </c>
      <c r="E18" s="23" t="s">
        <v>94</v>
      </c>
      <c r="F18" s="7">
        <v>0.39600000000000002</v>
      </c>
      <c r="G18" s="7">
        <v>0.86299999999999999</v>
      </c>
      <c r="H18" s="13">
        <v>0.65</v>
      </c>
      <c r="I18" s="12">
        <f t="shared" si="0"/>
        <v>0.45886442641946701</v>
      </c>
      <c r="J18" s="3">
        <f t="shared" si="1"/>
        <v>0</v>
      </c>
      <c r="K18" s="23"/>
    </row>
    <row r="19" spans="1:11" ht="45" x14ac:dyDescent="0.25">
      <c r="A19" s="21" t="s">
        <v>70</v>
      </c>
      <c r="B19" s="26" t="s">
        <v>72</v>
      </c>
      <c r="C19" s="22" t="s">
        <v>73</v>
      </c>
      <c r="D19" s="21" t="s">
        <v>84</v>
      </c>
      <c r="E19" s="24" t="s">
        <v>94</v>
      </c>
      <c r="F19" s="7">
        <v>0.88600000000000001</v>
      </c>
      <c r="G19" s="7">
        <v>1.0760000000000001</v>
      </c>
      <c r="H19" s="13">
        <v>0.65</v>
      </c>
      <c r="I19" s="12">
        <f t="shared" si="0"/>
        <v>0.82342007434944231</v>
      </c>
      <c r="J19" s="3">
        <f t="shared" si="1"/>
        <v>20</v>
      </c>
      <c r="K19" s="24"/>
    </row>
  </sheetData>
  <autoFilter ref="A3:K19"/>
  <mergeCells count="8">
    <mergeCell ref="F2:J2"/>
    <mergeCell ref="F1:J1"/>
    <mergeCell ref="K1:K3"/>
    <mergeCell ref="A1:A3"/>
    <mergeCell ref="B1:B3"/>
    <mergeCell ref="C1:C3"/>
    <mergeCell ref="D1:D3"/>
    <mergeCell ref="E1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60" zoomScaleNormal="60" workbookViewId="0">
      <pane ySplit="3" topLeftCell="A10" activePane="bottomLeft" state="frozen"/>
      <selection pane="bottomLeft" sqref="A1:K19"/>
    </sheetView>
  </sheetViews>
  <sheetFormatPr defaultRowHeight="15.75" x14ac:dyDescent="0.25"/>
  <cols>
    <col min="1" max="1" width="37.7109375" style="1" bestFit="1" customWidth="1"/>
    <col min="2" max="2" width="15.85546875" style="1" customWidth="1"/>
    <col min="3" max="3" width="22.28515625" style="1" customWidth="1"/>
    <col min="4" max="4" width="32.7109375" style="1" customWidth="1"/>
    <col min="5" max="5" width="14.85546875" style="1" customWidth="1"/>
    <col min="6" max="6" width="31.7109375" style="1" customWidth="1"/>
    <col min="7" max="8" width="28.7109375" style="1" customWidth="1"/>
    <col min="9" max="10" width="9.140625" style="1"/>
    <col min="11" max="11" width="15.7109375" style="1" customWidth="1"/>
    <col min="12" max="16384" width="9.140625" style="1"/>
  </cols>
  <sheetData>
    <row r="1" spans="1:11" ht="86.25" customHeight="1" x14ac:dyDescent="0.25">
      <c r="A1" s="29" t="s">
        <v>63</v>
      </c>
      <c r="B1" s="29" t="s">
        <v>61</v>
      </c>
      <c r="C1" s="28" t="s">
        <v>1</v>
      </c>
      <c r="D1" s="29" t="s">
        <v>2</v>
      </c>
      <c r="E1" s="29" t="s">
        <v>7</v>
      </c>
      <c r="F1" s="30" t="s">
        <v>38</v>
      </c>
      <c r="G1" s="30"/>
      <c r="H1" s="30"/>
      <c r="I1" s="30"/>
      <c r="J1" s="30"/>
      <c r="K1" s="28" t="s">
        <v>68</v>
      </c>
    </row>
    <row r="2" spans="1:11" ht="15.75" customHeight="1" x14ac:dyDescent="0.25">
      <c r="A2" s="29"/>
      <c r="B2" s="29"/>
      <c r="C2" s="28"/>
      <c r="D2" s="29"/>
      <c r="E2" s="29"/>
      <c r="F2" s="31" t="s">
        <v>21</v>
      </c>
      <c r="G2" s="31"/>
      <c r="H2" s="31"/>
      <c r="I2" s="31"/>
      <c r="J2" s="31"/>
      <c r="K2" s="28"/>
    </row>
    <row r="3" spans="1:11" ht="354" customHeight="1" x14ac:dyDescent="0.25">
      <c r="A3" s="29"/>
      <c r="B3" s="29"/>
      <c r="C3" s="28"/>
      <c r="D3" s="29"/>
      <c r="E3" s="29"/>
      <c r="F3" s="5" t="s">
        <v>39</v>
      </c>
      <c r="G3" s="5" t="s">
        <v>36</v>
      </c>
      <c r="H3" s="5" t="s">
        <v>37</v>
      </c>
      <c r="I3" s="4" t="s">
        <v>13</v>
      </c>
      <c r="J3" s="4" t="s">
        <v>14</v>
      </c>
      <c r="K3" s="28"/>
    </row>
    <row r="4" spans="1:11" ht="45" x14ac:dyDescent="0.25">
      <c r="A4" s="20" t="s">
        <v>95</v>
      </c>
      <c r="B4" s="25" t="s">
        <v>72</v>
      </c>
      <c r="C4" s="22" t="s">
        <v>78</v>
      </c>
      <c r="D4" s="20" t="s">
        <v>89</v>
      </c>
      <c r="E4" s="23" t="s">
        <v>94</v>
      </c>
      <c r="F4" s="7">
        <v>0.02</v>
      </c>
      <c r="G4" s="7">
        <v>1.994</v>
      </c>
      <c r="H4" s="13">
        <v>0.05</v>
      </c>
      <c r="I4" s="12">
        <f>F4/G4</f>
        <v>1.0030090270812437E-2</v>
      </c>
      <c r="J4" s="3">
        <f>IF(I4&gt;=H4,20,0)</f>
        <v>0</v>
      </c>
      <c r="K4" s="23"/>
    </row>
    <row r="5" spans="1:11" ht="45" x14ac:dyDescent="0.25">
      <c r="A5" s="21" t="s">
        <v>96</v>
      </c>
      <c r="B5" s="26" t="s">
        <v>72</v>
      </c>
      <c r="C5" s="22" t="s">
        <v>73</v>
      </c>
      <c r="D5" s="21" t="s">
        <v>85</v>
      </c>
      <c r="E5" s="24" t="s">
        <v>94</v>
      </c>
      <c r="F5" s="7">
        <v>7.1099999999999997E-2</v>
      </c>
      <c r="G5" s="7">
        <v>1.8075000000000001</v>
      </c>
      <c r="H5" s="13">
        <v>0.1</v>
      </c>
      <c r="I5" s="12">
        <f>F5/G5</f>
        <v>3.9336099585062234E-2</v>
      </c>
      <c r="J5" s="3">
        <f>IF(I5&gt;=H5,20,0)</f>
        <v>0</v>
      </c>
      <c r="K5" s="24"/>
    </row>
    <row r="6" spans="1:11" ht="45" x14ac:dyDescent="0.25">
      <c r="A6" s="21" t="s">
        <v>97</v>
      </c>
      <c r="B6" s="26" t="s">
        <v>72</v>
      </c>
      <c r="C6" s="22" t="s">
        <v>73</v>
      </c>
      <c r="D6" s="21" t="s">
        <v>83</v>
      </c>
      <c r="E6" s="24" t="s">
        <v>94</v>
      </c>
      <c r="F6" s="7">
        <v>0.26750000000000002</v>
      </c>
      <c r="G6" s="7">
        <v>3.8222999999999998</v>
      </c>
      <c r="H6" s="13">
        <v>0.1</v>
      </c>
      <c r="I6" s="12">
        <f t="shared" ref="I6:I19" si="0">F6/G6</f>
        <v>6.9984041022421062E-2</v>
      </c>
      <c r="J6" s="3">
        <f t="shared" ref="J6:J19" si="1">IF(I6&gt;=H6,20,0)</f>
        <v>0</v>
      </c>
      <c r="K6" s="24"/>
    </row>
    <row r="7" spans="1:11" ht="45" x14ac:dyDescent="0.25">
      <c r="A7" s="21" t="s">
        <v>98</v>
      </c>
      <c r="B7" s="26" t="s">
        <v>72</v>
      </c>
      <c r="C7" s="22" t="s">
        <v>73</v>
      </c>
      <c r="D7" s="21" t="s">
        <v>91</v>
      </c>
      <c r="E7" s="24" t="s">
        <v>94</v>
      </c>
      <c r="F7" s="7">
        <v>0.14599999999999999</v>
      </c>
      <c r="G7" s="7">
        <v>1.7367999999999999</v>
      </c>
      <c r="H7" s="13">
        <v>0.1</v>
      </c>
      <c r="I7" s="12">
        <f t="shared" si="0"/>
        <v>8.4062643942883458E-2</v>
      </c>
      <c r="J7" s="3">
        <f t="shared" si="1"/>
        <v>0</v>
      </c>
      <c r="K7" s="24"/>
    </row>
    <row r="8" spans="1:11" ht="45" x14ac:dyDescent="0.25">
      <c r="A8" s="21" t="s">
        <v>95</v>
      </c>
      <c r="B8" s="26" t="s">
        <v>72</v>
      </c>
      <c r="C8" s="22" t="s">
        <v>73</v>
      </c>
      <c r="D8" s="21" t="s">
        <v>90</v>
      </c>
      <c r="E8" s="24" t="s">
        <v>94</v>
      </c>
      <c r="F8" s="7">
        <v>1.887</v>
      </c>
      <c r="G8" s="7">
        <v>1.958</v>
      </c>
      <c r="H8" s="13">
        <v>0.1</v>
      </c>
      <c r="I8" s="12">
        <f t="shared" si="0"/>
        <v>0.96373850868232891</v>
      </c>
      <c r="J8" s="3">
        <f t="shared" si="1"/>
        <v>20</v>
      </c>
      <c r="K8" s="24"/>
    </row>
    <row r="9" spans="1:11" ht="45" x14ac:dyDescent="0.25">
      <c r="A9" s="21" t="s">
        <v>99</v>
      </c>
      <c r="B9" s="26" t="s">
        <v>72</v>
      </c>
      <c r="C9" s="22" t="s">
        <v>73</v>
      </c>
      <c r="D9" s="21" t="s">
        <v>79</v>
      </c>
      <c r="E9" s="24" t="s">
        <v>94</v>
      </c>
      <c r="F9" s="7">
        <v>0.26269999999999999</v>
      </c>
      <c r="G9" s="7">
        <v>2.7267000000000001</v>
      </c>
      <c r="H9" s="13">
        <v>0.1</v>
      </c>
      <c r="I9" s="12">
        <f t="shared" si="0"/>
        <v>9.6343565482084559E-2</v>
      </c>
      <c r="J9" s="3">
        <f t="shared" si="1"/>
        <v>0</v>
      </c>
      <c r="K9" s="24"/>
    </row>
    <row r="10" spans="1:11" ht="90" x14ac:dyDescent="0.25">
      <c r="A10" s="21" t="s">
        <v>101</v>
      </c>
      <c r="B10" s="26" t="s">
        <v>72</v>
      </c>
      <c r="C10" s="22" t="s">
        <v>105</v>
      </c>
      <c r="D10" s="21" t="s">
        <v>93</v>
      </c>
      <c r="E10" s="24" t="s">
        <v>94</v>
      </c>
      <c r="F10" s="7">
        <v>0.43419999999999997</v>
      </c>
      <c r="G10" s="7">
        <v>1.0593999999999999</v>
      </c>
      <c r="H10" s="13">
        <v>0.05</v>
      </c>
      <c r="I10" s="12">
        <f t="shared" si="0"/>
        <v>0.40985463469888617</v>
      </c>
      <c r="J10" s="3">
        <f t="shared" si="1"/>
        <v>20</v>
      </c>
      <c r="K10" s="24"/>
    </row>
    <row r="11" spans="1:11" ht="45" x14ac:dyDescent="0.25">
      <c r="A11" s="21" t="s">
        <v>103</v>
      </c>
      <c r="B11" s="26" t="s">
        <v>71</v>
      </c>
      <c r="C11" s="22" t="s">
        <v>76</v>
      </c>
      <c r="D11" s="21" t="s">
        <v>87</v>
      </c>
      <c r="E11" s="24" t="s">
        <v>94</v>
      </c>
      <c r="F11" s="7">
        <v>0.02</v>
      </c>
      <c r="G11" s="7">
        <v>0.71</v>
      </c>
      <c r="H11" s="13">
        <v>0.1</v>
      </c>
      <c r="I11" s="12">
        <f t="shared" si="0"/>
        <v>2.8169014084507043E-2</v>
      </c>
      <c r="J11" s="3">
        <f>IF(I11&gt;=H11,20,0)</f>
        <v>0</v>
      </c>
      <c r="K11" s="24"/>
    </row>
    <row r="12" spans="1:11" ht="45" x14ac:dyDescent="0.25">
      <c r="A12" s="21" t="s">
        <v>104</v>
      </c>
      <c r="B12" s="26" t="s">
        <v>71</v>
      </c>
      <c r="C12" s="22" t="s">
        <v>77</v>
      </c>
      <c r="D12" s="21" t="s">
        <v>88</v>
      </c>
      <c r="E12" s="24" t="s">
        <v>94</v>
      </c>
      <c r="F12" s="7">
        <v>3.4683999999999999</v>
      </c>
      <c r="G12" s="7">
        <v>10.909000000000001</v>
      </c>
      <c r="H12" s="13">
        <v>0.05</v>
      </c>
      <c r="I12" s="12">
        <f t="shared" si="0"/>
        <v>0.31793931616096799</v>
      </c>
      <c r="J12" s="3">
        <f t="shared" si="1"/>
        <v>20</v>
      </c>
      <c r="K12" s="24"/>
    </row>
    <row r="13" spans="1:11" ht="45" x14ac:dyDescent="0.25">
      <c r="A13" s="21" t="s">
        <v>102</v>
      </c>
      <c r="B13" s="26" t="s">
        <v>71</v>
      </c>
      <c r="C13" s="22" t="s">
        <v>75</v>
      </c>
      <c r="D13" s="21" t="s">
        <v>86</v>
      </c>
      <c r="E13" s="24" t="s">
        <v>94</v>
      </c>
      <c r="F13" s="7">
        <v>0.1</v>
      </c>
      <c r="G13" s="7">
        <v>1.077</v>
      </c>
      <c r="H13" s="13">
        <v>0.1</v>
      </c>
      <c r="I13" s="12">
        <f t="shared" si="0"/>
        <v>9.2850510677808737E-2</v>
      </c>
      <c r="J13" s="3">
        <f t="shared" si="1"/>
        <v>0</v>
      </c>
      <c r="K13" s="24"/>
    </row>
    <row r="14" spans="1:11" ht="45" x14ac:dyDescent="0.25">
      <c r="A14" s="21" t="s">
        <v>69</v>
      </c>
      <c r="B14" s="26" t="s">
        <v>72</v>
      </c>
      <c r="C14" s="22" t="s">
        <v>73</v>
      </c>
      <c r="D14" s="21" t="s">
        <v>80</v>
      </c>
      <c r="E14" s="24" t="s">
        <v>94</v>
      </c>
      <c r="F14" s="7">
        <v>1.2999999999999999E-2</v>
      </c>
      <c r="G14" s="7">
        <v>0.78900000000000003</v>
      </c>
      <c r="H14" s="13">
        <v>0.1</v>
      </c>
      <c r="I14" s="12">
        <f t="shared" si="0"/>
        <v>1.6476552598225599E-2</v>
      </c>
      <c r="J14" s="3">
        <f t="shared" si="1"/>
        <v>0</v>
      </c>
      <c r="K14" s="24"/>
    </row>
    <row r="15" spans="1:11" ht="45" x14ac:dyDescent="0.25">
      <c r="A15" s="21" t="s">
        <v>69</v>
      </c>
      <c r="B15" s="26" t="s">
        <v>72</v>
      </c>
      <c r="C15" s="22" t="s">
        <v>73</v>
      </c>
      <c r="D15" s="21" t="s">
        <v>81</v>
      </c>
      <c r="E15" s="24" t="s">
        <v>100</v>
      </c>
      <c r="F15" s="7">
        <v>0.10100000000000001</v>
      </c>
      <c r="G15" s="7">
        <v>0.24299999999999999</v>
      </c>
      <c r="H15" s="13">
        <v>0.1</v>
      </c>
      <c r="I15" s="12">
        <f t="shared" si="0"/>
        <v>0.41563786008230458</v>
      </c>
      <c r="J15" s="3">
        <f t="shared" si="1"/>
        <v>20</v>
      </c>
      <c r="K15" s="24"/>
    </row>
    <row r="16" spans="1:11" ht="45" x14ac:dyDescent="0.25">
      <c r="A16" s="20" t="s">
        <v>69</v>
      </c>
      <c r="B16" s="25" t="s">
        <v>72</v>
      </c>
      <c r="C16" s="22" t="s">
        <v>74</v>
      </c>
      <c r="D16" s="20" t="s">
        <v>82</v>
      </c>
      <c r="E16" s="23" t="s">
        <v>100</v>
      </c>
      <c r="F16" s="7">
        <v>0.16300000000000001</v>
      </c>
      <c r="G16" s="7">
        <v>0.52400000000000002</v>
      </c>
      <c r="H16" s="13">
        <v>0.1</v>
      </c>
      <c r="I16" s="12">
        <f t="shared" si="0"/>
        <v>0.31106870229007633</v>
      </c>
      <c r="J16" s="3">
        <f t="shared" si="1"/>
        <v>20</v>
      </c>
      <c r="K16" s="23"/>
    </row>
    <row r="17" spans="1:11" ht="45" x14ac:dyDescent="0.25">
      <c r="A17" s="20" t="s">
        <v>70</v>
      </c>
      <c r="B17" s="25" t="s">
        <v>72</v>
      </c>
      <c r="C17" s="22" t="s">
        <v>73</v>
      </c>
      <c r="D17" s="20" t="s">
        <v>83</v>
      </c>
      <c r="E17" s="23" t="s">
        <v>94</v>
      </c>
      <c r="F17" s="7">
        <v>2.7E-2</v>
      </c>
      <c r="G17" s="7">
        <v>1.1180000000000001</v>
      </c>
      <c r="H17" s="13">
        <v>0.1</v>
      </c>
      <c r="I17" s="12">
        <f t="shared" si="0"/>
        <v>2.4150268336314847E-2</v>
      </c>
      <c r="J17" s="3">
        <f t="shared" si="1"/>
        <v>0</v>
      </c>
      <c r="K17" s="23"/>
    </row>
    <row r="18" spans="1:11" ht="45" x14ac:dyDescent="0.25">
      <c r="A18" s="20" t="s">
        <v>70</v>
      </c>
      <c r="B18" s="25" t="s">
        <v>72</v>
      </c>
      <c r="C18" s="22" t="s">
        <v>73</v>
      </c>
      <c r="D18" s="20" t="s">
        <v>80</v>
      </c>
      <c r="E18" s="23" t="s">
        <v>94</v>
      </c>
      <c r="F18" s="7">
        <v>0.111</v>
      </c>
      <c r="G18" s="7">
        <v>0.86299999999999999</v>
      </c>
      <c r="H18" s="13">
        <v>0.1</v>
      </c>
      <c r="I18" s="12">
        <f t="shared" si="0"/>
        <v>0.12862108922363846</v>
      </c>
      <c r="J18" s="3">
        <f t="shared" si="1"/>
        <v>20</v>
      </c>
      <c r="K18" s="23"/>
    </row>
    <row r="19" spans="1:11" ht="45" x14ac:dyDescent="0.25">
      <c r="A19" s="21" t="s">
        <v>70</v>
      </c>
      <c r="B19" s="26" t="s">
        <v>72</v>
      </c>
      <c r="C19" s="22" t="s">
        <v>73</v>
      </c>
      <c r="D19" s="21" t="s">
        <v>84</v>
      </c>
      <c r="E19" s="24" t="s">
        <v>94</v>
      </c>
      <c r="F19" s="7">
        <v>7.0999999999999994E-2</v>
      </c>
      <c r="G19" s="7">
        <v>1.0760000000000001</v>
      </c>
      <c r="H19" s="13">
        <v>0.1</v>
      </c>
      <c r="I19" s="12">
        <f t="shared" si="0"/>
        <v>6.5985130111524154E-2</v>
      </c>
      <c r="J19" s="3">
        <f t="shared" si="1"/>
        <v>0</v>
      </c>
      <c r="K19" s="24"/>
    </row>
  </sheetData>
  <autoFilter ref="A3:K19"/>
  <mergeCells count="8">
    <mergeCell ref="F1:J1"/>
    <mergeCell ref="F2:J2"/>
    <mergeCell ref="K1:K3"/>
    <mergeCell ref="A1:A3"/>
    <mergeCell ref="B1:B3"/>
    <mergeCell ref="C1:C3"/>
    <mergeCell ref="D1:D3"/>
    <mergeCell ref="E1:E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="70" zoomScaleNormal="70" workbookViewId="0">
      <pane ySplit="4" topLeftCell="A12" activePane="bottomLeft" state="frozen"/>
      <selection pane="bottomLeft" sqref="A1:L20"/>
    </sheetView>
  </sheetViews>
  <sheetFormatPr defaultRowHeight="15.75" x14ac:dyDescent="0.25"/>
  <cols>
    <col min="1" max="1" width="37.7109375" style="1" bestFit="1" customWidth="1"/>
    <col min="2" max="2" width="15.85546875" style="1" customWidth="1"/>
    <col min="3" max="3" width="22.28515625" style="1" customWidth="1"/>
    <col min="4" max="4" width="32.7109375" style="1" customWidth="1"/>
    <col min="5" max="5" width="14.85546875" style="1" customWidth="1"/>
    <col min="6" max="9" width="21.28515625" style="1" customWidth="1"/>
    <col min="10" max="10" width="12.42578125" style="1" bestFit="1" customWidth="1"/>
    <col min="11" max="11" width="9.140625" style="1"/>
    <col min="12" max="12" width="15.7109375" style="1" customWidth="1"/>
    <col min="13" max="16384" width="9.140625" style="1"/>
  </cols>
  <sheetData>
    <row r="1" spans="1:12" ht="51" customHeight="1" x14ac:dyDescent="0.25">
      <c r="A1" s="29" t="s">
        <v>63</v>
      </c>
      <c r="B1" s="29" t="s">
        <v>61</v>
      </c>
      <c r="C1" s="28" t="s">
        <v>1</v>
      </c>
      <c r="D1" s="29" t="s">
        <v>2</v>
      </c>
      <c r="E1" s="29" t="s">
        <v>7</v>
      </c>
      <c r="F1" s="30" t="s">
        <v>6</v>
      </c>
      <c r="G1" s="30"/>
      <c r="H1" s="30"/>
      <c r="I1" s="30"/>
      <c r="J1" s="30"/>
      <c r="K1" s="30"/>
      <c r="L1" s="28" t="s">
        <v>68</v>
      </c>
    </row>
    <row r="2" spans="1:12" ht="15.75" customHeight="1" x14ac:dyDescent="0.25">
      <c r="A2" s="29"/>
      <c r="B2" s="29"/>
      <c r="C2" s="28"/>
      <c r="D2" s="29"/>
      <c r="E2" s="29"/>
      <c r="F2" s="31" t="s">
        <v>40</v>
      </c>
      <c r="G2" s="31"/>
      <c r="H2" s="31"/>
      <c r="I2" s="31"/>
      <c r="J2" s="31"/>
      <c r="K2" s="31"/>
      <c r="L2" s="28"/>
    </row>
    <row r="3" spans="1:12" ht="311.25" customHeight="1" x14ac:dyDescent="0.25">
      <c r="A3" s="29"/>
      <c r="B3" s="29"/>
      <c r="C3" s="28"/>
      <c r="D3" s="29"/>
      <c r="E3" s="29"/>
      <c r="F3" s="8" t="s">
        <v>41</v>
      </c>
      <c r="G3" s="8" t="s">
        <v>44</v>
      </c>
      <c r="H3" s="8" t="s">
        <v>43</v>
      </c>
      <c r="I3" s="8" t="s">
        <v>42</v>
      </c>
      <c r="J3" s="4" t="s">
        <v>13</v>
      </c>
      <c r="K3" s="4" t="s">
        <v>14</v>
      </c>
      <c r="L3" s="28"/>
    </row>
    <row r="4" spans="1:12" x14ac:dyDescent="0.25">
      <c r="A4" s="35" t="s">
        <v>28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7"/>
    </row>
    <row r="5" spans="1:12" ht="45" x14ac:dyDescent="0.25">
      <c r="A5" s="20" t="s">
        <v>95</v>
      </c>
      <c r="B5" s="25" t="s">
        <v>72</v>
      </c>
      <c r="C5" s="22" t="s">
        <v>78</v>
      </c>
      <c r="D5" s="20" t="s">
        <v>89</v>
      </c>
      <c r="E5" s="23" t="s">
        <v>94</v>
      </c>
      <c r="F5" s="9">
        <v>1</v>
      </c>
      <c r="G5" s="9">
        <v>1</v>
      </c>
      <c r="H5" s="9">
        <v>1</v>
      </c>
      <c r="I5" s="9">
        <v>1</v>
      </c>
      <c r="J5" s="3" t="str">
        <f>IF(SUM(F5:I5)=4,"Имеется",IF(SUM(F5:I5)&lt;4,"Не имеется"))</f>
        <v>Имеется</v>
      </c>
      <c r="K5" s="10" t="str">
        <f>IF(J5="Имеется","10",IF(J5="Не имеется","0"))</f>
        <v>10</v>
      </c>
      <c r="L5" s="18"/>
    </row>
    <row r="6" spans="1:12" ht="45" x14ac:dyDescent="0.25">
      <c r="A6" s="21" t="s">
        <v>96</v>
      </c>
      <c r="B6" s="26" t="s">
        <v>72</v>
      </c>
      <c r="C6" s="22" t="s">
        <v>73</v>
      </c>
      <c r="D6" s="21" t="s">
        <v>85</v>
      </c>
      <c r="E6" s="24" t="s">
        <v>94</v>
      </c>
      <c r="F6" s="9">
        <v>1</v>
      </c>
      <c r="G6" s="9">
        <v>1</v>
      </c>
      <c r="H6" s="9">
        <v>1</v>
      </c>
      <c r="I6" s="9">
        <v>1</v>
      </c>
      <c r="J6" s="3" t="str">
        <f>IF(SUM(F6:I6)=4,"Имеется",IF(SUM(F6:I6)&lt;4,"Не имеется"))</f>
        <v>Имеется</v>
      </c>
      <c r="K6" s="10" t="str">
        <f>IF(J6="Имеется","10",IF(J6="Не имеется","0"))</f>
        <v>10</v>
      </c>
      <c r="L6" s="18"/>
    </row>
    <row r="7" spans="1:12" ht="45" x14ac:dyDescent="0.25">
      <c r="A7" s="21" t="s">
        <v>97</v>
      </c>
      <c r="B7" s="26" t="s">
        <v>72</v>
      </c>
      <c r="C7" s="22" t="s">
        <v>73</v>
      </c>
      <c r="D7" s="21" t="s">
        <v>83</v>
      </c>
      <c r="E7" s="24" t="s">
        <v>94</v>
      </c>
      <c r="F7" s="9">
        <v>1</v>
      </c>
      <c r="G7" s="9">
        <v>1</v>
      </c>
      <c r="H7" s="9">
        <v>1</v>
      </c>
      <c r="I7" s="9">
        <v>1</v>
      </c>
      <c r="J7" s="3" t="str">
        <f t="shared" ref="J7:J20" si="0">IF(SUM(F7:I7)=4,"Имеется",IF(SUM(F7:I7)&lt;4,"Не имеется"))</f>
        <v>Имеется</v>
      </c>
      <c r="K7" s="10" t="str">
        <f t="shared" ref="K7:K20" si="1">IF(J7="Имеется","10",IF(J7="Не имеется","0"))</f>
        <v>10</v>
      </c>
      <c r="L7" s="18"/>
    </row>
    <row r="8" spans="1:12" ht="45" x14ac:dyDescent="0.25">
      <c r="A8" s="21" t="s">
        <v>98</v>
      </c>
      <c r="B8" s="26" t="s">
        <v>72</v>
      </c>
      <c r="C8" s="22" t="s">
        <v>73</v>
      </c>
      <c r="D8" s="21" t="s">
        <v>91</v>
      </c>
      <c r="E8" s="24" t="s">
        <v>94</v>
      </c>
      <c r="F8" s="9">
        <v>1</v>
      </c>
      <c r="G8" s="9">
        <v>1</v>
      </c>
      <c r="H8" s="9">
        <v>1</v>
      </c>
      <c r="I8" s="9">
        <v>1</v>
      </c>
      <c r="J8" s="3" t="str">
        <f t="shared" si="0"/>
        <v>Имеется</v>
      </c>
      <c r="K8" s="10" t="str">
        <f t="shared" si="1"/>
        <v>10</v>
      </c>
      <c r="L8" s="18"/>
    </row>
    <row r="9" spans="1:12" ht="45" x14ac:dyDescent="0.25">
      <c r="A9" s="21" t="s">
        <v>95</v>
      </c>
      <c r="B9" s="26" t="s">
        <v>72</v>
      </c>
      <c r="C9" s="22" t="s">
        <v>73</v>
      </c>
      <c r="D9" s="21" t="s">
        <v>90</v>
      </c>
      <c r="E9" s="24" t="s">
        <v>94</v>
      </c>
      <c r="F9" s="9">
        <v>1</v>
      </c>
      <c r="G9" s="9">
        <v>1</v>
      </c>
      <c r="H9" s="9">
        <v>1</v>
      </c>
      <c r="I9" s="9">
        <v>1</v>
      </c>
      <c r="J9" s="3" t="str">
        <f t="shared" si="0"/>
        <v>Имеется</v>
      </c>
      <c r="K9" s="10" t="str">
        <f t="shared" si="1"/>
        <v>10</v>
      </c>
      <c r="L9" s="18"/>
    </row>
    <row r="10" spans="1:12" ht="45" x14ac:dyDescent="0.25">
      <c r="A10" s="21" t="s">
        <v>99</v>
      </c>
      <c r="B10" s="26" t="s">
        <v>72</v>
      </c>
      <c r="C10" s="22" t="s">
        <v>73</v>
      </c>
      <c r="D10" s="21" t="s">
        <v>79</v>
      </c>
      <c r="E10" s="24" t="s">
        <v>94</v>
      </c>
      <c r="F10" s="9">
        <v>1</v>
      </c>
      <c r="G10" s="9">
        <v>1</v>
      </c>
      <c r="H10" s="9">
        <v>1</v>
      </c>
      <c r="I10" s="9">
        <v>1</v>
      </c>
      <c r="J10" s="3" t="str">
        <f t="shared" si="0"/>
        <v>Имеется</v>
      </c>
      <c r="K10" s="10" t="str">
        <f t="shared" si="1"/>
        <v>10</v>
      </c>
      <c r="L10" s="18"/>
    </row>
    <row r="11" spans="1:12" ht="90" x14ac:dyDescent="0.25">
      <c r="A11" s="21" t="s">
        <v>101</v>
      </c>
      <c r="B11" s="26" t="s">
        <v>72</v>
      </c>
      <c r="C11" s="22" t="s">
        <v>105</v>
      </c>
      <c r="D11" s="21" t="s">
        <v>93</v>
      </c>
      <c r="E11" s="24" t="s">
        <v>94</v>
      </c>
      <c r="F11" s="9">
        <v>1</v>
      </c>
      <c r="G11" s="9">
        <v>1</v>
      </c>
      <c r="H11" s="9">
        <v>1</v>
      </c>
      <c r="I11" s="9">
        <v>1</v>
      </c>
      <c r="J11" s="3" t="str">
        <f t="shared" si="0"/>
        <v>Имеется</v>
      </c>
      <c r="K11" s="10" t="str">
        <f t="shared" si="1"/>
        <v>10</v>
      </c>
      <c r="L11" s="18"/>
    </row>
    <row r="12" spans="1:12" ht="45" x14ac:dyDescent="0.25">
      <c r="A12" s="21" t="s">
        <v>103</v>
      </c>
      <c r="B12" s="26" t="s">
        <v>71</v>
      </c>
      <c r="C12" s="22" t="s">
        <v>76</v>
      </c>
      <c r="D12" s="21" t="s">
        <v>87</v>
      </c>
      <c r="E12" s="24" t="s">
        <v>94</v>
      </c>
      <c r="F12" s="9">
        <v>1</v>
      </c>
      <c r="G12" s="9">
        <v>1</v>
      </c>
      <c r="H12" s="9">
        <v>1</v>
      </c>
      <c r="I12" s="9">
        <v>1</v>
      </c>
      <c r="J12" s="3" t="str">
        <f t="shared" si="0"/>
        <v>Имеется</v>
      </c>
      <c r="K12" s="10" t="str">
        <f t="shared" si="1"/>
        <v>10</v>
      </c>
      <c r="L12" s="18"/>
    </row>
    <row r="13" spans="1:12" ht="45" x14ac:dyDescent="0.25">
      <c r="A13" s="21" t="s">
        <v>104</v>
      </c>
      <c r="B13" s="26" t="s">
        <v>71</v>
      </c>
      <c r="C13" s="22" t="s">
        <v>77</v>
      </c>
      <c r="D13" s="21" t="s">
        <v>88</v>
      </c>
      <c r="E13" s="24" t="s">
        <v>94</v>
      </c>
      <c r="F13" s="9">
        <v>1</v>
      </c>
      <c r="G13" s="9">
        <v>1</v>
      </c>
      <c r="H13" s="9">
        <v>1</v>
      </c>
      <c r="I13" s="9">
        <v>1</v>
      </c>
      <c r="J13" s="3" t="str">
        <f t="shared" si="0"/>
        <v>Имеется</v>
      </c>
      <c r="K13" s="10" t="str">
        <f t="shared" si="1"/>
        <v>10</v>
      </c>
      <c r="L13" s="18"/>
    </row>
    <row r="14" spans="1:12" ht="45" x14ac:dyDescent="0.25">
      <c r="A14" s="21" t="s">
        <v>102</v>
      </c>
      <c r="B14" s="26" t="s">
        <v>71</v>
      </c>
      <c r="C14" s="22" t="s">
        <v>75</v>
      </c>
      <c r="D14" s="21" t="s">
        <v>86</v>
      </c>
      <c r="E14" s="24" t="s">
        <v>94</v>
      </c>
      <c r="F14" s="9">
        <v>1</v>
      </c>
      <c r="G14" s="9">
        <v>1</v>
      </c>
      <c r="H14" s="9">
        <v>1</v>
      </c>
      <c r="I14" s="9">
        <v>1</v>
      </c>
      <c r="J14" s="3" t="str">
        <f t="shared" si="0"/>
        <v>Имеется</v>
      </c>
      <c r="K14" s="10" t="str">
        <f t="shared" si="1"/>
        <v>10</v>
      </c>
      <c r="L14" s="18"/>
    </row>
    <row r="15" spans="1:12" ht="45" x14ac:dyDescent="0.25">
      <c r="A15" s="21" t="s">
        <v>69</v>
      </c>
      <c r="B15" s="26" t="s">
        <v>72</v>
      </c>
      <c r="C15" s="22" t="s">
        <v>73</v>
      </c>
      <c r="D15" s="21" t="s">
        <v>80</v>
      </c>
      <c r="E15" s="24" t="s">
        <v>94</v>
      </c>
      <c r="F15" s="9">
        <v>1</v>
      </c>
      <c r="G15" s="9">
        <v>1</v>
      </c>
      <c r="H15" s="9">
        <v>1</v>
      </c>
      <c r="I15" s="9">
        <v>1</v>
      </c>
      <c r="J15" s="3" t="str">
        <f t="shared" si="0"/>
        <v>Имеется</v>
      </c>
      <c r="K15" s="10" t="str">
        <f t="shared" si="1"/>
        <v>10</v>
      </c>
      <c r="L15" s="18"/>
    </row>
    <row r="16" spans="1:12" ht="45" x14ac:dyDescent="0.25">
      <c r="A16" s="21" t="s">
        <v>69</v>
      </c>
      <c r="B16" s="26" t="s">
        <v>72</v>
      </c>
      <c r="C16" s="22" t="s">
        <v>73</v>
      </c>
      <c r="D16" s="21" t="s">
        <v>81</v>
      </c>
      <c r="E16" s="24" t="s">
        <v>100</v>
      </c>
      <c r="F16" s="9">
        <v>1</v>
      </c>
      <c r="G16" s="9">
        <v>1</v>
      </c>
      <c r="H16" s="9">
        <v>1</v>
      </c>
      <c r="I16" s="9">
        <v>1</v>
      </c>
      <c r="J16" s="3" t="str">
        <f t="shared" si="0"/>
        <v>Имеется</v>
      </c>
      <c r="K16" s="10" t="str">
        <f t="shared" si="1"/>
        <v>10</v>
      </c>
      <c r="L16" s="18"/>
    </row>
    <row r="17" spans="1:12" ht="45" x14ac:dyDescent="0.25">
      <c r="A17" s="20" t="s">
        <v>69</v>
      </c>
      <c r="B17" s="25" t="s">
        <v>72</v>
      </c>
      <c r="C17" s="22" t="s">
        <v>74</v>
      </c>
      <c r="D17" s="20" t="s">
        <v>82</v>
      </c>
      <c r="E17" s="23" t="s">
        <v>100</v>
      </c>
      <c r="F17" s="9">
        <v>1</v>
      </c>
      <c r="G17" s="9">
        <v>1</v>
      </c>
      <c r="H17" s="9">
        <v>1</v>
      </c>
      <c r="I17" s="9">
        <v>1</v>
      </c>
      <c r="J17" s="3" t="str">
        <f t="shared" si="0"/>
        <v>Имеется</v>
      </c>
      <c r="K17" s="10" t="str">
        <f t="shared" si="1"/>
        <v>10</v>
      </c>
      <c r="L17" s="18"/>
    </row>
    <row r="18" spans="1:12" ht="45" x14ac:dyDescent="0.25">
      <c r="A18" s="20" t="s">
        <v>70</v>
      </c>
      <c r="B18" s="25" t="s">
        <v>72</v>
      </c>
      <c r="C18" s="22" t="s">
        <v>73</v>
      </c>
      <c r="D18" s="20" t="s">
        <v>83</v>
      </c>
      <c r="E18" s="23" t="s">
        <v>94</v>
      </c>
      <c r="F18" s="9">
        <v>1</v>
      </c>
      <c r="G18" s="9">
        <v>1</v>
      </c>
      <c r="H18" s="9">
        <v>1</v>
      </c>
      <c r="I18" s="9">
        <v>1</v>
      </c>
      <c r="J18" s="3" t="str">
        <f t="shared" si="0"/>
        <v>Имеется</v>
      </c>
      <c r="K18" s="10" t="str">
        <f t="shared" si="1"/>
        <v>10</v>
      </c>
      <c r="L18" s="18"/>
    </row>
    <row r="19" spans="1:12" ht="45" x14ac:dyDescent="0.25">
      <c r="A19" s="20" t="s">
        <v>70</v>
      </c>
      <c r="B19" s="25" t="s">
        <v>72</v>
      </c>
      <c r="C19" s="22" t="s">
        <v>73</v>
      </c>
      <c r="D19" s="20" t="s">
        <v>80</v>
      </c>
      <c r="E19" s="23" t="s">
        <v>94</v>
      </c>
      <c r="F19" s="9">
        <v>1</v>
      </c>
      <c r="G19" s="9">
        <v>1</v>
      </c>
      <c r="H19" s="9">
        <v>1</v>
      </c>
      <c r="I19" s="9">
        <v>1</v>
      </c>
      <c r="J19" s="3" t="str">
        <f t="shared" si="0"/>
        <v>Имеется</v>
      </c>
      <c r="K19" s="10" t="str">
        <f t="shared" si="1"/>
        <v>10</v>
      </c>
      <c r="L19" s="18"/>
    </row>
    <row r="20" spans="1:12" ht="45" x14ac:dyDescent="0.25">
      <c r="A20" s="21" t="s">
        <v>70</v>
      </c>
      <c r="B20" s="26" t="s">
        <v>72</v>
      </c>
      <c r="C20" s="22" t="s">
        <v>73</v>
      </c>
      <c r="D20" s="21" t="s">
        <v>84</v>
      </c>
      <c r="E20" s="24" t="s">
        <v>94</v>
      </c>
      <c r="F20" s="9">
        <v>1</v>
      </c>
      <c r="G20" s="9">
        <v>1</v>
      </c>
      <c r="H20" s="9">
        <v>1</v>
      </c>
      <c r="I20" s="9">
        <v>1</v>
      </c>
      <c r="J20" s="3" t="str">
        <f t="shared" si="0"/>
        <v>Имеется</v>
      </c>
      <c r="K20" s="10" t="str">
        <f t="shared" si="1"/>
        <v>10</v>
      </c>
      <c r="L20" s="18"/>
    </row>
  </sheetData>
  <autoFilter ref="A3:L20"/>
  <mergeCells count="9">
    <mergeCell ref="L1:L3"/>
    <mergeCell ref="A4:L4"/>
    <mergeCell ref="A1:A3"/>
    <mergeCell ref="B1:B3"/>
    <mergeCell ref="C1:C3"/>
    <mergeCell ref="D1:D3"/>
    <mergeCell ref="E1:E3"/>
    <mergeCell ref="F1:K1"/>
    <mergeCell ref="F2:K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="60" zoomScaleNormal="60" workbookViewId="0">
      <pane ySplit="3" topLeftCell="A8" activePane="bottomLeft" state="frozen"/>
      <selection pane="bottomLeft" sqref="A1:M16"/>
    </sheetView>
  </sheetViews>
  <sheetFormatPr defaultRowHeight="15.75" x14ac:dyDescent="0.25"/>
  <cols>
    <col min="1" max="1" width="37.7109375" style="1" bestFit="1" customWidth="1"/>
    <col min="2" max="2" width="15.85546875" style="1" customWidth="1"/>
    <col min="3" max="3" width="22.28515625" style="1" customWidth="1"/>
    <col min="4" max="4" width="32.7109375" style="1" customWidth="1"/>
    <col min="5" max="5" width="14.85546875" style="1" customWidth="1"/>
    <col min="6" max="10" width="24.7109375" style="1" customWidth="1"/>
    <col min="11" max="12" width="9.140625" style="1"/>
    <col min="13" max="13" width="15.7109375" style="1" customWidth="1"/>
    <col min="14" max="16384" width="9.140625" style="1"/>
  </cols>
  <sheetData>
    <row r="1" spans="1:13" ht="76.5" customHeight="1" x14ac:dyDescent="0.25">
      <c r="A1" s="29" t="s">
        <v>63</v>
      </c>
      <c r="B1" s="29" t="s">
        <v>61</v>
      </c>
      <c r="C1" s="28" t="s">
        <v>1</v>
      </c>
      <c r="D1" s="29" t="s">
        <v>2</v>
      </c>
      <c r="E1" s="38" t="s">
        <v>7</v>
      </c>
      <c r="F1" s="30" t="s">
        <v>45</v>
      </c>
      <c r="G1" s="30"/>
      <c r="H1" s="30"/>
      <c r="I1" s="30"/>
      <c r="J1" s="30"/>
      <c r="K1" s="30"/>
      <c r="L1" s="30"/>
      <c r="M1" s="28" t="s">
        <v>68</v>
      </c>
    </row>
    <row r="2" spans="1:13" ht="15.75" customHeight="1" x14ac:dyDescent="0.25">
      <c r="A2" s="29"/>
      <c r="B2" s="29"/>
      <c r="C2" s="28"/>
      <c r="D2" s="29"/>
      <c r="E2" s="39"/>
      <c r="F2" s="31" t="s">
        <v>3</v>
      </c>
      <c r="G2" s="31"/>
      <c r="H2" s="31"/>
      <c r="I2" s="31"/>
      <c r="J2" s="31"/>
      <c r="K2" s="31"/>
      <c r="L2" s="31"/>
      <c r="M2" s="28"/>
    </row>
    <row r="3" spans="1:13" ht="380.25" customHeight="1" x14ac:dyDescent="0.25">
      <c r="A3" s="29"/>
      <c r="B3" s="29"/>
      <c r="C3" s="28"/>
      <c r="D3" s="29"/>
      <c r="E3" s="40"/>
      <c r="F3" s="5" t="s">
        <v>46</v>
      </c>
      <c r="G3" s="5" t="s">
        <v>47</v>
      </c>
      <c r="H3" s="5" t="s">
        <v>48</v>
      </c>
      <c r="I3" s="5" t="s">
        <v>66</v>
      </c>
      <c r="J3" s="5" t="s">
        <v>49</v>
      </c>
      <c r="K3" s="4" t="s">
        <v>13</v>
      </c>
      <c r="L3" s="4" t="s">
        <v>14</v>
      </c>
      <c r="M3" s="28"/>
    </row>
    <row r="4" spans="1:13" ht="45" x14ac:dyDescent="0.25">
      <c r="A4" s="21" t="s">
        <v>95</v>
      </c>
      <c r="B4" s="26" t="s">
        <v>72</v>
      </c>
      <c r="C4" s="22" t="s">
        <v>78</v>
      </c>
      <c r="D4" s="21" t="s">
        <v>89</v>
      </c>
      <c r="E4" s="24" t="s">
        <v>94</v>
      </c>
      <c r="F4" s="9">
        <v>4</v>
      </c>
      <c r="G4" s="9">
        <v>0</v>
      </c>
      <c r="H4" s="9">
        <v>0</v>
      </c>
      <c r="I4" s="9">
        <v>5</v>
      </c>
      <c r="J4" s="9">
        <v>1</v>
      </c>
      <c r="K4" s="12">
        <f>(SUM(F4:H4))/(I4-J4)</f>
        <v>1</v>
      </c>
      <c r="L4" s="3" t="str">
        <f>IF(K4&gt;=75%,"20",IF(K4&gt;=50%,"10",IF(K4&lt;50%,"0")))</f>
        <v>20</v>
      </c>
      <c r="M4" s="18"/>
    </row>
    <row r="5" spans="1:13" ht="45" x14ac:dyDescent="0.25">
      <c r="A5" s="21" t="s">
        <v>96</v>
      </c>
      <c r="B5" s="26" t="s">
        <v>72</v>
      </c>
      <c r="C5" s="22" t="s">
        <v>73</v>
      </c>
      <c r="D5" s="21" t="s">
        <v>85</v>
      </c>
      <c r="E5" s="24" t="s">
        <v>94</v>
      </c>
      <c r="F5" s="9">
        <v>24</v>
      </c>
      <c r="G5" s="9">
        <v>0</v>
      </c>
      <c r="H5" s="9">
        <v>0</v>
      </c>
      <c r="I5" s="9">
        <v>29</v>
      </c>
      <c r="J5" s="9">
        <v>5</v>
      </c>
      <c r="K5" s="12">
        <f t="shared" ref="K5:K16" si="0">(SUM(F5:H5))/(I5-J5)</f>
        <v>1</v>
      </c>
      <c r="L5" s="3" t="str">
        <f t="shared" ref="L5:L16" si="1">IF(K5&gt;=75%,"20",IF(K5&gt;=50%,"10",IF(K5&lt;50%,"0")))</f>
        <v>20</v>
      </c>
      <c r="M5" s="18"/>
    </row>
    <row r="6" spans="1:13" ht="45" x14ac:dyDescent="0.25">
      <c r="A6" s="21" t="s">
        <v>97</v>
      </c>
      <c r="B6" s="26" t="s">
        <v>72</v>
      </c>
      <c r="C6" s="22" t="s">
        <v>73</v>
      </c>
      <c r="D6" s="21" t="s">
        <v>83</v>
      </c>
      <c r="E6" s="24" t="s">
        <v>94</v>
      </c>
      <c r="F6" s="9">
        <v>20</v>
      </c>
      <c r="G6" s="9">
        <v>0</v>
      </c>
      <c r="H6" s="9">
        <v>1</v>
      </c>
      <c r="I6" s="9">
        <v>48</v>
      </c>
      <c r="J6" s="9">
        <v>25</v>
      </c>
      <c r="K6" s="12">
        <f t="shared" si="0"/>
        <v>0.91304347826086951</v>
      </c>
      <c r="L6" s="3" t="str">
        <f t="shared" si="1"/>
        <v>20</v>
      </c>
      <c r="M6" s="18"/>
    </row>
    <row r="7" spans="1:13" ht="45" x14ac:dyDescent="0.25">
      <c r="A7" s="21" t="s">
        <v>98</v>
      </c>
      <c r="B7" s="26" t="s">
        <v>72</v>
      </c>
      <c r="C7" s="22" t="s">
        <v>73</v>
      </c>
      <c r="D7" s="21" t="s">
        <v>91</v>
      </c>
      <c r="E7" s="24" t="s">
        <v>94</v>
      </c>
      <c r="F7" s="9">
        <v>16</v>
      </c>
      <c r="G7" s="9">
        <v>0</v>
      </c>
      <c r="H7" s="9">
        <v>0</v>
      </c>
      <c r="I7" s="9">
        <v>21</v>
      </c>
      <c r="J7" s="9">
        <v>5</v>
      </c>
      <c r="K7" s="12">
        <f t="shared" si="0"/>
        <v>1</v>
      </c>
      <c r="L7" s="3" t="str">
        <f t="shared" si="1"/>
        <v>20</v>
      </c>
      <c r="M7" s="18"/>
    </row>
    <row r="8" spans="1:13" ht="45" x14ac:dyDescent="0.25">
      <c r="A8" s="21" t="s">
        <v>95</v>
      </c>
      <c r="B8" s="26" t="s">
        <v>72</v>
      </c>
      <c r="C8" s="22" t="s">
        <v>73</v>
      </c>
      <c r="D8" s="21" t="s">
        <v>90</v>
      </c>
      <c r="E8" s="24" t="s">
        <v>94</v>
      </c>
      <c r="F8" s="9">
        <v>17</v>
      </c>
      <c r="G8" s="9">
        <v>0</v>
      </c>
      <c r="H8" s="9">
        <v>0</v>
      </c>
      <c r="I8" s="9">
        <v>29</v>
      </c>
      <c r="J8" s="9">
        <v>12</v>
      </c>
      <c r="K8" s="12">
        <f t="shared" si="0"/>
        <v>1</v>
      </c>
      <c r="L8" s="3" t="str">
        <f t="shared" si="1"/>
        <v>20</v>
      </c>
      <c r="M8" s="18"/>
    </row>
    <row r="9" spans="1:13" ht="45" x14ac:dyDescent="0.25">
      <c r="A9" s="20" t="s">
        <v>99</v>
      </c>
      <c r="B9" s="25" t="s">
        <v>72</v>
      </c>
      <c r="C9" s="22" t="s">
        <v>73</v>
      </c>
      <c r="D9" s="20" t="s">
        <v>79</v>
      </c>
      <c r="E9" s="23" t="s">
        <v>94</v>
      </c>
      <c r="F9" s="9">
        <v>28</v>
      </c>
      <c r="G9" s="9">
        <v>0</v>
      </c>
      <c r="H9" s="9">
        <v>0</v>
      </c>
      <c r="I9" s="9">
        <v>35</v>
      </c>
      <c r="J9" s="9">
        <v>7</v>
      </c>
      <c r="K9" s="12">
        <f t="shared" si="0"/>
        <v>1</v>
      </c>
      <c r="L9" s="3" t="str">
        <f t="shared" si="1"/>
        <v>20</v>
      </c>
      <c r="M9" s="18"/>
    </row>
    <row r="10" spans="1:13" ht="90" x14ac:dyDescent="0.25">
      <c r="A10" s="20" t="s">
        <v>101</v>
      </c>
      <c r="B10" s="25" t="s">
        <v>72</v>
      </c>
      <c r="C10" s="22" t="s">
        <v>105</v>
      </c>
      <c r="D10" s="20" t="s">
        <v>93</v>
      </c>
      <c r="E10" s="23" t="s">
        <v>94</v>
      </c>
      <c r="F10" s="9">
        <v>5</v>
      </c>
      <c r="G10" s="9">
        <v>0</v>
      </c>
      <c r="H10" s="9">
        <v>0</v>
      </c>
      <c r="I10" s="9">
        <v>7</v>
      </c>
      <c r="J10" s="9">
        <v>2</v>
      </c>
      <c r="K10" s="12">
        <f t="shared" si="0"/>
        <v>1</v>
      </c>
      <c r="L10" s="3" t="str">
        <f t="shared" si="1"/>
        <v>20</v>
      </c>
      <c r="M10" s="18"/>
    </row>
    <row r="11" spans="1:13" ht="45" x14ac:dyDescent="0.25">
      <c r="A11" s="21" t="s">
        <v>69</v>
      </c>
      <c r="B11" s="26" t="s">
        <v>72</v>
      </c>
      <c r="C11" s="22" t="s">
        <v>73</v>
      </c>
      <c r="D11" s="21" t="s">
        <v>80</v>
      </c>
      <c r="E11" s="24" t="s">
        <v>94</v>
      </c>
      <c r="F11" s="9">
        <v>5</v>
      </c>
      <c r="G11" s="9">
        <v>0</v>
      </c>
      <c r="H11" s="9">
        <v>0</v>
      </c>
      <c r="I11" s="9">
        <v>6</v>
      </c>
      <c r="J11" s="9">
        <v>1</v>
      </c>
      <c r="K11" s="12">
        <f t="shared" si="0"/>
        <v>1</v>
      </c>
      <c r="L11" s="3" t="str">
        <f t="shared" si="1"/>
        <v>20</v>
      </c>
      <c r="M11" s="18"/>
    </row>
    <row r="12" spans="1:13" ht="45" x14ac:dyDescent="0.25">
      <c r="A12" s="21" t="s">
        <v>69</v>
      </c>
      <c r="B12" s="26" t="s">
        <v>72</v>
      </c>
      <c r="C12" s="22" t="s">
        <v>73</v>
      </c>
      <c r="D12" s="21" t="s">
        <v>81</v>
      </c>
      <c r="E12" s="24" t="s">
        <v>100</v>
      </c>
      <c r="F12" s="9">
        <v>8</v>
      </c>
      <c r="G12" s="9">
        <v>0</v>
      </c>
      <c r="H12" s="9">
        <v>0</v>
      </c>
      <c r="I12" s="9">
        <v>8</v>
      </c>
      <c r="J12" s="9">
        <v>0</v>
      </c>
      <c r="K12" s="12">
        <f t="shared" si="0"/>
        <v>1</v>
      </c>
      <c r="L12" s="3" t="str">
        <f t="shared" si="1"/>
        <v>20</v>
      </c>
      <c r="M12" s="18"/>
    </row>
    <row r="13" spans="1:13" ht="45" x14ac:dyDescent="0.25">
      <c r="A13" s="21" t="s">
        <v>69</v>
      </c>
      <c r="B13" s="26" t="s">
        <v>72</v>
      </c>
      <c r="C13" s="22" t="s">
        <v>74</v>
      </c>
      <c r="D13" s="21" t="s">
        <v>82</v>
      </c>
      <c r="E13" s="24" t="s">
        <v>100</v>
      </c>
      <c r="F13" s="9">
        <v>15</v>
      </c>
      <c r="G13" s="9">
        <v>0</v>
      </c>
      <c r="H13" s="9">
        <v>0</v>
      </c>
      <c r="I13" s="9">
        <v>15</v>
      </c>
      <c r="J13" s="9">
        <v>0</v>
      </c>
      <c r="K13" s="12">
        <f t="shared" si="0"/>
        <v>1</v>
      </c>
      <c r="L13" s="3" t="str">
        <f t="shared" si="1"/>
        <v>20</v>
      </c>
      <c r="M13" s="18"/>
    </row>
    <row r="14" spans="1:13" ht="45" x14ac:dyDescent="0.25">
      <c r="A14" s="21" t="s">
        <v>70</v>
      </c>
      <c r="B14" s="26" t="s">
        <v>72</v>
      </c>
      <c r="C14" s="22" t="s">
        <v>73</v>
      </c>
      <c r="D14" s="21" t="s">
        <v>83</v>
      </c>
      <c r="E14" s="24" t="s">
        <v>94</v>
      </c>
      <c r="F14" s="9">
        <v>6</v>
      </c>
      <c r="G14" s="9">
        <v>0</v>
      </c>
      <c r="H14" s="9">
        <v>0</v>
      </c>
      <c r="I14" s="9">
        <v>6</v>
      </c>
      <c r="J14" s="9">
        <v>0</v>
      </c>
      <c r="K14" s="12">
        <f t="shared" si="0"/>
        <v>1</v>
      </c>
      <c r="L14" s="3" t="str">
        <f t="shared" si="1"/>
        <v>20</v>
      </c>
      <c r="M14" s="18"/>
    </row>
    <row r="15" spans="1:13" ht="45" x14ac:dyDescent="0.25">
      <c r="A15" s="21" t="s">
        <v>70</v>
      </c>
      <c r="B15" s="26" t="s">
        <v>72</v>
      </c>
      <c r="C15" s="22" t="s">
        <v>73</v>
      </c>
      <c r="D15" s="21" t="s">
        <v>80</v>
      </c>
      <c r="E15" s="24" t="s">
        <v>94</v>
      </c>
      <c r="F15" s="9">
        <v>3</v>
      </c>
      <c r="G15" s="9">
        <v>0</v>
      </c>
      <c r="H15" s="9">
        <v>1</v>
      </c>
      <c r="I15" s="9">
        <v>7</v>
      </c>
      <c r="J15" s="9">
        <v>3</v>
      </c>
      <c r="K15" s="12">
        <f t="shared" si="0"/>
        <v>1</v>
      </c>
      <c r="L15" s="3" t="str">
        <f t="shared" si="1"/>
        <v>20</v>
      </c>
      <c r="M15" s="18"/>
    </row>
    <row r="16" spans="1:13" ht="45" x14ac:dyDescent="0.25">
      <c r="A16" s="21" t="s">
        <v>70</v>
      </c>
      <c r="B16" s="26" t="s">
        <v>72</v>
      </c>
      <c r="C16" s="22" t="s">
        <v>73</v>
      </c>
      <c r="D16" s="21" t="s">
        <v>84</v>
      </c>
      <c r="E16" s="24" t="s">
        <v>94</v>
      </c>
      <c r="F16" s="9">
        <v>1</v>
      </c>
      <c r="G16" s="9">
        <v>0</v>
      </c>
      <c r="H16" s="9">
        <v>0</v>
      </c>
      <c r="I16" s="9">
        <v>1</v>
      </c>
      <c r="J16" s="9">
        <v>0</v>
      </c>
      <c r="K16" s="12">
        <f t="shared" si="0"/>
        <v>1</v>
      </c>
      <c r="L16" s="3" t="str">
        <f t="shared" si="1"/>
        <v>20</v>
      </c>
      <c r="M16" s="18"/>
    </row>
  </sheetData>
  <autoFilter ref="A3:M16"/>
  <mergeCells count="8">
    <mergeCell ref="F2:L2"/>
    <mergeCell ref="F1:L1"/>
    <mergeCell ref="M1:M3"/>
    <mergeCell ref="A1:A3"/>
    <mergeCell ref="B1:B3"/>
    <mergeCell ref="C1:C3"/>
    <mergeCell ref="D1:D3"/>
    <mergeCell ref="E1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АП1</vt:lpstr>
      <vt:lpstr>АП1.1</vt:lpstr>
      <vt:lpstr>АП2</vt:lpstr>
      <vt:lpstr>АП3</vt:lpstr>
      <vt:lpstr>АП4</vt:lpstr>
      <vt:lpstr>АП5</vt:lpstr>
      <vt:lpstr>АП6</vt:lpstr>
      <vt:lpstr>АП7</vt:lpstr>
      <vt:lpstr>АП8</vt:lpstr>
      <vt:lpstr>ОТЧЕТ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</dc:creator>
  <cp:lastModifiedBy>Федор</cp:lastModifiedBy>
  <cp:lastPrinted>2023-10-31T07:21:22Z</cp:lastPrinted>
  <dcterms:created xsi:type="dcterms:W3CDTF">2022-08-30T15:24:37Z</dcterms:created>
  <dcterms:modified xsi:type="dcterms:W3CDTF">2023-10-31T14:50:16Z</dcterms:modified>
</cp:coreProperties>
</file>